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dasit/Desktop/2024 midasit/2024.08.23 - 에이치툴킷/_최종/Re_ 퇴사 필수 서류/"/>
    </mc:Choice>
  </mc:AlternateContent>
  <xr:revisionPtr revIDLastSave="0" documentId="13_ncr:1_{CAF79817-B214-0247-8DC7-1FAF8E01DCE7}" xr6:coauthVersionLast="47" xr6:coauthVersionMax="47" xr10:uidLastSave="{00000000-0000-0000-0000-000000000000}"/>
  <bookViews>
    <workbookView xWindow="12260" yWindow="560" windowWidth="34440" windowHeight="26880" xr2:uid="{851F2C0F-FB71-49DB-95AF-AA1CA550A9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7" i="1"/>
  <c r="D21" i="1"/>
  <c r="D23" i="1" s="1"/>
  <c r="L17" i="1"/>
  <c r="L16" i="1"/>
  <c r="M16" i="1" s="1"/>
  <c r="D14" i="1" s="1"/>
  <c r="E14" i="1" s="1"/>
  <c r="D24" i="1" s="1"/>
  <c r="I11" i="1"/>
  <c r="E11" i="1"/>
  <c r="B11" i="1"/>
  <c r="I10" i="1"/>
  <c r="E10" i="1"/>
  <c r="E12" i="1" s="1"/>
  <c r="B10" i="1"/>
  <c r="E28" i="1" l="1"/>
  <c r="E31" i="1" s="1"/>
</calcChain>
</file>

<file path=xl/sharedStrings.xml><?xml version="1.0" encoding="utf-8"?>
<sst xmlns="http://schemas.openxmlformats.org/spreadsheetml/2006/main" count="78" uniqueCount="75">
  <si>
    <t>퇴직금 정산내역서</t>
  </si>
  <si>
    <t>용어설명</t>
  </si>
  <si>
    <t>정산시작</t>
  </si>
  <si>
    <t>퇴직금 산정을 시작하는 날짜(특별한 사유가 없는 경우 입사일, 퇴직금 중간정산 등이 있었을 경우, 직전 중간정산의 마감일 다음날)</t>
  </si>
  <si>
    <t>정산마감</t>
  </si>
  <si>
    <t>퇴직금 산정을 마감하는 날짜(특별한 사유가 없는 경우 퇴사일, 중간정산일 경우, 노사합의에 의해 정한 날)</t>
  </si>
  <si>
    <t>(회사명)</t>
  </si>
  <si>
    <t>정산기간</t>
  </si>
  <si>
    <t>시작일 - 마감일까지의 기간("YY년 MM개월 DD일"의 형식)</t>
  </si>
  <si>
    <t>1. 인적정보</t>
    <phoneticPr fontId="7" type="noConversion"/>
  </si>
  <si>
    <t>정산일수</t>
  </si>
  <si>
    <t>시작일로부터 마감일까지의 일수</t>
  </si>
  <si>
    <t>사원번호</t>
    <phoneticPr fontId="7" type="noConversion"/>
  </si>
  <si>
    <t>부서</t>
    <phoneticPr fontId="7" type="noConversion"/>
  </si>
  <si>
    <t>HR경영실</t>
  </si>
  <si>
    <t>퇴직금 산정일수</t>
  </si>
  <si>
    <t>퇴직금 정산 시작 - 마감일 까지의 일수 - 휴직일수(미포함) + 휴직일수(포함), 최종 퇴직금 산정일수</t>
  </si>
  <si>
    <t>성명</t>
    <phoneticPr fontId="7" type="noConversion"/>
  </si>
  <si>
    <t>홍길동</t>
  </si>
  <si>
    <t>퇴직일</t>
  </si>
  <si>
    <t>중간정산(주택임대보증금)</t>
  </si>
  <si>
    <t>2. 근속연수</t>
    <phoneticPr fontId="7" type="noConversion"/>
  </si>
  <si>
    <t>휴직일수 계산</t>
  </si>
  <si>
    <t>정산시작일</t>
  </si>
  <si>
    <t>정산마감일</t>
  </si>
  <si>
    <t>휴직시작일</t>
  </si>
  <si>
    <t>휴직종료일</t>
  </si>
  <si>
    <t>휴직일수</t>
  </si>
  <si>
    <t>포함여부</t>
  </si>
  <si>
    <t>포함</t>
  </si>
  <si>
    <t>휴직일수(미포함)</t>
  </si>
  <si>
    <t>휴직일수(포함)</t>
    <phoneticPr fontId="7" type="noConversion"/>
  </si>
  <si>
    <t>미포함</t>
  </si>
  <si>
    <t>퇴직금 산정일수</t>
    <phoneticPr fontId="7" type="noConversion"/>
  </si>
  <si>
    <t>3. 평균임금 산출근거</t>
    <phoneticPr fontId="7" type="noConversion"/>
  </si>
  <si>
    <t>월 기준 급여(3개월 분 평균 / 합계)</t>
  </si>
  <si>
    <t>월 기준급여 산정(마감일로부터 3개월 동안의 지급된 임금 총액 / 3개월의 일 수)</t>
  </si>
  <si>
    <t>마감일 기준 1년 간 성과급</t>
  </si>
  <si>
    <t>근무월</t>
  </si>
  <si>
    <t>합계</t>
  </si>
  <si>
    <t>평균</t>
  </si>
  <si>
    <t>지급액(일할)</t>
  </si>
  <si>
    <t>미산입</t>
  </si>
  <si>
    <t>근무일수</t>
  </si>
  <si>
    <t>개인 생산성 장려금</t>
  </si>
  <si>
    <t>CEO특별상여금</t>
  </si>
  <si>
    <t>소계</t>
    <phoneticPr fontId="7" type="noConversion"/>
  </si>
  <si>
    <t>22년도 연차수당(22-12)</t>
  </si>
  <si>
    <t>상여 계</t>
    <phoneticPr fontId="7" type="noConversion"/>
  </si>
  <si>
    <t>평균일급</t>
    <phoneticPr fontId="7" type="noConversion"/>
  </si>
  <si>
    <t>*월 기준 급여
기본급, 시간외근로수당, 역할급, 기본급 소급분, 수당 소급분, 급여 소급분</t>
    <phoneticPr fontId="7" type="noConversion"/>
  </si>
  <si>
    <t xml:space="preserve">4. 퇴직금 정산내역 (개인IRP계좌로 입금) </t>
    <phoneticPr fontId="7" type="noConversion"/>
  </si>
  <si>
    <t>올림(반올림(평균일급×30)×산정일수÷365) =</t>
    <phoneticPr fontId="7" type="noConversion"/>
  </si>
  <si>
    <t>퇴직금 중도정산</t>
    <phoneticPr fontId="7" type="noConversion"/>
  </si>
  <si>
    <t>기수령액(마이다스인으로 법인이동 시 지급 금액(세액 포함)) =</t>
    <phoneticPr fontId="7" type="noConversion"/>
  </si>
  <si>
    <t>퇴직금 지급액</t>
    <phoneticPr fontId="7" type="noConversion"/>
  </si>
  <si>
    <t>위 예상퇴직금은 참고용이며, 실제퇴직금과 일부 상이할 수 있습니다.
최종 내역서는 퇴직금 지급일에 전달드리겠습니다.</t>
    <phoneticPr fontId="7" type="noConversion"/>
  </si>
  <si>
    <t>지급예정일</t>
    <phoneticPr fontId="7" type="noConversion"/>
  </si>
  <si>
    <t>5. 기타 퇴직급여 정산내역(급여계좌로 입금)</t>
  </si>
  <si>
    <t>[중간정산은 해당없음]</t>
  </si>
  <si>
    <t>2023년도 연차휴가</t>
  </si>
  <si>
    <t>부여</t>
    <phoneticPr fontId="15" type="noConversion"/>
  </si>
  <si>
    <t>사용</t>
    <phoneticPr fontId="15" type="noConversion"/>
  </si>
  <si>
    <t>보상(일수)</t>
  </si>
  <si>
    <t>행복포인트/행복카드</t>
    <phoneticPr fontId="7" type="noConversion"/>
  </si>
  <si>
    <t>연간 총 사용</t>
    <phoneticPr fontId="7" type="noConversion"/>
  </si>
  <si>
    <t>보존금액</t>
    <phoneticPr fontId="7" type="noConversion"/>
  </si>
  <si>
    <t>급여공제</t>
    <phoneticPr fontId="7" type="noConversion"/>
  </si>
  <si>
    <t>대출잔여금</t>
    <phoneticPr fontId="7" type="noConversion"/>
  </si>
  <si>
    <t>근로복지기금</t>
  </si>
  <si>
    <t>판교테크노밸리</t>
    <phoneticPr fontId="7" type="noConversion"/>
  </si>
  <si>
    <t>기타 안내사항</t>
  </si>
  <si>
    <t xml:space="preserve">*식수/카페공제
전월 식수/카페 식음료 이용 대금 공제를 매월 급여에서 진행하고 있습니다.
당월에 이용하신 내역은 퇴직정산 시에 공제가 이루어집니다. </t>
  </si>
  <si>
    <t>*건강보험 정산
22년도 총소득이 확정되면서, 21년도 총소득액 기반으로 산정, 부과, 납부된 건강보험료 대비 확정된 22년 실제 총 소득에 따른 건강보험료의 차액만큼
지급/공제가 이루어집니다.</t>
  </si>
  <si>
    <t>*연말정산 소득세/지방 소득세
22년도 총소득이 확정되면서 22년도에 월 급여에서 공제된 소득세, 지방소득세 대비 확정된 22년 연간 총소득에 따른 소득세, 지방소득세의 차액만큼
지급/공제가 이루어집니다.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</si>
</sst>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_-* #,##0.00_-;\-* #,##0.00_-;_-* &quot;-&quot;??_-;_-@_-"/>
    <numFmt numFmtId="178" formatCode="0_);[Red]\(0\)"/>
    <numFmt numFmtId="179" formatCode="_-* #,##0.00_-;\-* #,##0.00_-;_-* &quot;-&quot;_-;_-@_-"/>
    <numFmt numFmtId="180" formatCode="_-* #,##0_-;\-* #,##0_-;_-* &quot;-&quot;??_-;_-@_-"/>
    <numFmt numFmtId="181" formatCode="0.0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Pretendard"/>
      <family val="3"/>
      <charset val="129"/>
    </font>
    <font>
      <sz val="11"/>
      <color theme="1"/>
      <name val="Pretendard"/>
      <family val="3"/>
      <charset val="129"/>
    </font>
    <font>
      <b/>
      <sz val="16"/>
      <color theme="1"/>
      <name val="Pretendard"/>
      <family val="3"/>
      <charset val="129"/>
    </font>
    <font>
      <b/>
      <sz val="10"/>
      <color theme="1"/>
      <name val="Pretendard"/>
      <family val="3"/>
      <charset val="129"/>
    </font>
    <font>
      <sz val="8"/>
      <name val="돋움"/>
      <family val="3"/>
      <charset val="129"/>
    </font>
    <font>
      <b/>
      <sz val="10"/>
      <name val="Pretendard"/>
      <family val="3"/>
      <charset val="129"/>
    </font>
    <font>
      <sz val="11"/>
      <color indexed="8"/>
      <name val="Pretendard"/>
      <family val="3"/>
      <charset val="129"/>
    </font>
    <font>
      <b/>
      <sz val="9"/>
      <color theme="1"/>
      <name val="Pretendard"/>
      <family val="3"/>
      <charset val="129"/>
    </font>
    <font>
      <b/>
      <sz val="10"/>
      <color theme="0"/>
      <name val="Pretendard"/>
      <family val="3"/>
      <charset val="129"/>
    </font>
    <font>
      <sz val="10"/>
      <color indexed="8"/>
      <name val="Pretendard"/>
      <family val="3"/>
      <charset val="129"/>
    </font>
    <font>
      <b/>
      <sz val="10"/>
      <color indexed="8"/>
      <name val="Pretendard"/>
      <family val="3"/>
      <charset val="129"/>
    </font>
    <font>
      <b/>
      <sz val="9"/>
      <color indexed="8"/>
      <name val="Pretendard"/>
      <family val="3"/>
      <charset val="129"/>
    </font>
    <font>
      <sz val="8"/>
      <name val="굴림체"/>
      <family val="3"/>
      <charset val="129"/>
    </font>
    <font>
      <sz val="10"/>
      <color rgb="FFFF0000"/>
      <name val="Pretendard"/>
      <family val="3"/>
      <charset val="129"/>
    </font>
    <font>
      <b/>
      <sz val="10"/>
      <color theme="1"/>
      <name val="Pretendard"/>
    </font>
    <font>
      <b/>
      <sz val="22"/>
      <color theme="1" tint="0.14999847407452621"/>
      <name val="Pretendard"/>
      <family val="3"/>
      <charset val="129"/>
    </font>
    <font>
      <b/>
      <sz val="22"/>
      <color theme="1" tint="0.14999847407452621"/>
      <name val="Pretendar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F6DF"/>
        <bgColor indexed="64"/>
      </patternFill>
    </fill>
    <fill>
      <patternFill patternType="solid">
        <fgColor rgb="FF00D16E"/>
        <bgColor indexed="64"/>
      </patternFill>
    </fill>
    <fill>
      <patternFill patternType="solid">
        <fgColor rgb="FF08D563"/>
        <bgColor indexed="64"/>
      </patternFill>
    </fill>
    <fill>
      <patternFill patternType="solid">
        <fgColor rgb="FFF1FEF7"/>
        <bgColor indexed="64"/>
      </patternFill>
    </fill>
    <fill>
      <patternFill patternType="solid">
        <fgColor rgb="FFC9E7D1"/>
        <bgColor indexed="64"/>
      </patternFill>
    </fill>
    <fill>
      <patternFill patternType="solid">
        <fgColor rgb="FF89D8A4"/>
        <bgColor indexed="64"/>
      </patternFill>
    </fill>
    <fill>
      <patternFill patternType="solid">
        <fgColor rgb="FFC4ED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ck">
        <color rgb="FF0000FF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Dashed">
        <color rgb="FF0000FF"/>
      </top>
      <bottom style="thick">
        <color rgb="FF0000FF"/>
      </bottom>
      <diagonal/>
    </border>
    <border>
      <left/>
      <right/>
      <top style="mediumDashed">
        <color rgb="FF0000FF"/>
      </top>
      <bottom style="thick">
        <color rgb="FF0000FF"/>
      </bottom>
      <diagonal/>
    </border>
    <border>
      <left/>
      <right style="thick">
        <color indexed="64"/>
      </right>
      <top style="mediumDashed">
        <color rgb="FF0000FF"/>
      </top>
      <bottom style="thick">
        <color rgb="FF0000FF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 style="thin">
        <color theme="2" tint="-0.499984740745262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14" fontId="3" fillId="2" borderId="0" xfId="1" applyNumberFormat="1" applyFont="1" applyFill="1" applyBorder="1" applyAlignment="1">
      <alignment horizontal="center" vertical="center" wrapText="1"/>
    </xf>
    <xf numFmtId="0" fontId="3" fillId="6" borderId="0" xfId="2" applyFont="1" applyFill="1">
      <alignment vertical="center"/>
    </xf>
    <xf numFmtId="3" fontId="6" fillId="6" borderId="0" xfId="2" applyNumberFormat="1" applyFont="1" applyFill="1" applyAlignment="1">
      <alignment vertical="center" wrapText="1"/>
    </xf>
    <xf numFmtId="0" fontId="4" fillId="6" borderId="0" xfId="2" applyFont="1" applyFill="1">
      <alignment vertical="center"/>
    </xf>
    <xf numFmtId="0" fontId="3" fillId="0" borderId="0" xfId="2" applyFont="1" applyAlignment="1">
      <alignment vertical="center" wrapText="1"/>
    </xf>
    <xf numFmtId="0" fontId="3" fillId="6" borderId="0" xfId="2" applyFont="1" applyFill="1" applyAlignment="1">
      <alignment vertical="center" wrapText="1"/>
    </xf>
    <xf numFmtId="0" fontId="5" fillId="6" borderId="0" xfId="2" applyFont="1" applyFill="1" applyAlignment="1">
      <alignment horizontal="center" vertical="center" wrapText="1"/>
    </xf>
    <xf numFmtId="176" fontId="4" fillId="6" borderId="0" xfId="1" applyFont="1" applyFill="1" applyBorder="1">
      <alignment vertical="center"/>
    </xf>
    <xf numFmtId="0" fontId="6" fillId="6" borderId="0" xfId="2" applyFont="1" applyFill="1" applyAlignment="1">
      <alignment horizontal="right" vertical="center" wrapText="1"/>
    </xf>
    <xf numFmtId="0" fontId="3" fillId="6" borderId="0" xfId="2" applyFont="1" applyFill="1" applyAlignment="1">
      <alignment horizontal="center" vertical="center" wrapText="1"/>
    </xf>
    <xf numFmtId="14" fontId="3" fillId="6" borderId="0" xfId="2" applyNumberFormat="1" applyFont="1" applyFill="1" applyAlignment="1">
      <alignment horizontal="center" vertical="center" wrapText="1"/>
    </xf>
    <xf numFmtId="0" fontId="3" fillId="6" borderId="0" xfId="2" applyFont="1" applyFill="1" applyAlignment="1">
      <alignment horizontal="right" vertical="center" wrapText="1"/>
    </xf>
    <xf numFmtId="0" fontId="9" fillId="6" borderId="0" xfId="0" applyFont="1" applyFill="1">
      <alignment vertical="center"/>
    </xf>
    <xf numFmtId="177" fontId="4" fillId="6" borderId="0" xfId="2" applyNumberFormat="1" applyFont="1" applyFill="1">
      <alignment vertical="center"/>
    </xf>
    <xf numFmtId="176" fontId="6" fillId="6" borderId="0" xfId="2" applyNumberFormat="1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/>
    </xf>
    <xf numFmtId="176" fontId="3" fillId="6" borderId="0" xfId="1" applyFont="1" applyFill="1" applyBorder="1" applyAlignment="1">
      <alignment horizontal="center" vertical="center" wrapText="1"/>
    </xf>
    <xf numFmtId="177" fontId="4" fillId="6" borderId="0" xfId="2" applyNumberFormat="1" applyFont="1" applyFill="1" applyAlignment="1">
      <alignment horizontal="center" vertical="center"/>
    </xf>
    <xf numFmtId="177" fontId="4" fillId="6" borderId="0" xfId="2" applyNumberFormat="1" applyFont="1" applyFill="1" applyAlignment="1">
      <alignment vertical="center" wrapText="1"/>
    </xf>
    <xf numFmtId="0" fontId="4" fillId="6" borderId="0" xfId="2" quotePrefix="1" applyFont="1" applyFill="1">
      <alignment vertical="center"/>
    </xf>
    <xf numFmtId="176" fontId="3" fillId="6" borderId="0" xfId="2" applyNumberFormat="1" applyFont="1" applyFill="1" applyAlignment="1">
      <alignment horizontal="center" vertical="center" wrapText="1"/>
    </xf>
    <xf numFmtId="177" fontId="3" fillId="6" borderId="0" xfId="1" applyNumberFormat="1" applyFont="1" applyFill="1" applyBorder="1" applyAlignment="1">
      <alignment horizontal="center" vertical="center" wrapText="1"/>
    </xf>
    <xf numFmtId="0" fontId="4" fillId="6" borderId="0" xfId="2" applyFont="1" applyFill="1" applyAlignment="1">
      <alignment vertical="center" wrapText="1"/>
    </xf>
    <xf numFmtId="176" fontId="6" fillId="6" borderId="0" xfId="1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left" vertical="center" wrapText="1"/>
    </xf>
    <xf numFmtId="0" fontId="4" fillId="6" borderId="1" xfId="2" applyFont="1" applyFill="1" applyBorder="1" applyAlignment="1">
      <alignment horizontal="center" vertical="center"/>
    </xf>
    <xf numFmtId="0" fontId="4" fillId="6" borderId="1" xfId="2" applyFont="1" applyFill="1" applyBorder="1">
      <alignment vertical="center"/>
    </xf>
    <xf numFmtId="14" fontId="4" fillId="6" borderId="1" xfId="2" applyNumberFormat="1" applyFont="1" applyFill="1" applyBorder="1">
      <alignment vertical="center"/>
    </xf>
    <xf numFmtId="0" fontId="9" fillId="6" borderId="1" xfId="0" applyFont="1" applyFill="1" applyBorder="1">
      <alignment vertical="center"/>
    </xf>
    <xf numFmtId="177" fontId="4" fillId="6" borderId="1" xfId="2" applyNumberFormat="1" applyFont="1" applyFill="1" applyBorder="1">
      <alignment vertical="center"/>
    </xf>
    <xf numFmtId="0" fontId="4" fillId="6" borderId="17" xfId="2" applyFont="1" applyFill="1" applyBorder="1">
      <alignment vertical="center"/>
    </xf>
    <xf numFmtId="177" fontId="4" fillId="6" borderId="17" xfId="2" applyNumberFormat="1" applyFont="1" applyFill="1" applyBorder="1">
      <alignment vertical="center"/>
    </xf>
    <xf numFmtId="0" fontId="9" fillId="6" borderId="17" xfId="0" applyFont="1" applyFill="1" applyBorder="1">
      <alignment vertical="center"/>
    </xf>
    <xf numFmtId="0" fontId="4" fillId="6" borderId="1" xfId="2" applyFont="1" applyFill="1" applyBorder="1" applyAlignment="1">
      <alignment horizontal="center" vertical="center" wrapText="1"/>
    </xf>
    <xf numFmtId="180" fontId="4" fillId="6" borderId="1" xfId="2" applyNumberFormat="1" applyFont="1" applyFill="1" applyBorder="1" applyAlignment="1">
      <alignment horizontal="center" vertical="center"/>
    </xf>
    <xf numFmtId="177" fontId="4" fillId="6" borderId="1" xfId="2" applyNumberFormat="1" applyFont="1" applyFill="1" applyBorder="1" applyAlignment="1">
      <alignment horizontal="center" vertical="center"/>
    </xf>
    <xf numFmtId="178" fontId="4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left" vertical="center"/>
    </xf>
    <xf numFmtId="0" fontId="3" fillId="0" borderId="28" xfId="2" applyFont="1" applyBorder="1" applyAlignment="1">
      <alignment vertical="center" wrapText="1"/>
    </xf>
    <xf numFmtId="0" fontId="12" fillId="0" borderId="28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3" fillId="0" borderId="37" xfId="2" applyFont="1" applyBorder="1" applyAlignment="1">
      <alignment horizontal="left" vertical="center"/>
    </xf>
    <xf numFmtId="0" fontId="8" fillId="2" borderId="37" xfId="2" applyFont="1" applyFill="1" applyBorder="1" applyAlignment="1">
      <alignment horizontal="center" vertical="center" wrapText="1"/>
    </xf>
    <xf numFmtId="0" fontId="3" fillId="0" borderId="19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20" xfId="2" applyFont="1" applyBorder="1" applyAlignment="1">
      <alignment vertical="center" wrapText="1"/>
    </xf>
    <xf numFmtId="0" fontId="4" fillId="6" borderId="1" xfId="2" applyFont="1" applyFill="1" applyBorder="1" applyAlignment="1">
      <alignment horizontal="left" vertical="center"/>
    </xf>
    <xf numFmtId="0" fontId="3" fillId="0" borderId="0" xfId="2" applyFont="1" applyAlignment="1">
      <alignment horizontal="right" vertical="center" wrapText="1"/>
    </xf>
    <xf numFmtId="0" fontId="3" fillId="0" borderId="28" xfId="2" applyFont="1" applyBorder="1" applyAlignment="1">
      <alignment horizontal="right" vertical="center" wrapText="1"/>
    </xf>
    <xf numFmtId="0" fontId="4" fillId="6" borderId="1" xfId="2" applyFont="1" applyFill="1" applyBorder="1" applyAlignment="1">
      <alignment horizontal="center" vertical="center"/>
    </xf>
    <xf numFmtId="176" fontId="4" fillId="6" borderId="1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 vertical="center"/>
    </xf>
    <xf numFmtId="0" fontId="4" fillId="6" borderId="18" xfId="2" applyFont="1" applyFill="1" applyBorder="1" applyAlignment="1">
      <alignment horizontal="left" vertical="center"/>
    </xf>
    <xf numFmtId="0" fontId="4" fillId="6" borderId="3" xfId="2" applyFont="1" applyFill="1" applyBorder="1" applyAlignment="1">
      <alignment horizontal="left" vertical="center"/>
    </xf>
    <xf numFmtId="176" fontId="3" fillId="6" borderId="0" xfId="2" quotePrefix="1" applyNumberFormat="1" applyFont="1" applyFill="1" applyAlignment="1">
      <alignment horizontal="center" vertical="center" wrapText="1"/>
    </xf>
    <xf numFmtId="0" fontId="6" fillId="0" borderId="37" xfId="2" applyFont="1" applyBorder="1" applyAlignment="1">
      <alignment horizontal="left" vertical="center" indent="1"/>
    </xf>
    <xf numFmtId="0" fontId="6" fillId="0" borderId="0" xfId="2" applyFont="1" applyAlignment="1">
      <alignment horizontal="left" vertical="center" wrapText="1" indent="1"/>
    </xf>
    <xf numFmtId="0" fontId="6" fillId="0" borderId="28" xfId="2" applyFont="1" applyBorder="1" applyAlignment="1">
      <alignment horizontal="left" vertical="center" wrapText="1" indent="1"/>
    </xf>
    <xf numFmtId="0" fontId="8" fillId="13" borderId="39" xfId="2" applyFont="1" applyFill="1" applyBorder="1" applyAlignment="1">
      <alignment horizontal="left" vertical="center" wrapText="1" indent="1"/>
    </xf>
    <xf numFmtId="178" fontId="6" fillId="0" borderId="1" xfId="2" applyNumberFormat="1" applyFont="1" applyBorder="1" applyAlignment="1">
      <alignment horizontal="left" vertical="center" wrapText="1" indent="1"/>
    </xf>
    <xf numFmtId="0" fontId="8" fillId="13" borderId="1" xfId="2" applyFont="1" applyFill="1" applyBorder="1" applyAlignment="1">
      <alignment horizontal="left" vertical="center" wrapText="1" indent="1"/>
    </xf>
    <xf numFmtId="0" fontId="3" fillId="0" borderId="31" xfId="2" applyFont="1" applyBorder="1" applyAlignment="1">
      <alignment horizontal="left" vertical="center" wrapText="1" indent="1"/>
    </xf>
    <xf numFmtId="0" fontId="17" fillId="9" borderId="1" xfId="2" applyFont="1" applyFill="1" applyBorder="1" applyAlignment="1">
      <alignment horizontal="left" vertical="center" wrapText="1" indent="1"/>
    </xf>
    <xf numFmtId="14" fontId="3" fillId="0" borderId="31" xfId="2" applyNumberFormat="1" applyFont="1" applyBorder="1" applyAlignment="1">
      <alignment horizontal="left" vertical="center" wrapText="1" indent="1"/>
    </xf>
    <xf numFmtId="0" fontId="6" fillId="0" borderId="19" xfId="2" applyFont="1" applyBorder="1" applyAlignment="1">
      <alignment horizontal="left" vertical="center" wrapText="1" indent="1"/>
    </xf>
    <xf numFmtId="0" fontId="6" fillId="0" borderId="0" xfId="2" applyFont="1" applyAlignment="1">
      <alignment horizontal="left" vertical="center" wrapText="1" indent="1"/>
    </xf>
    <xf numFmtId="14" fontId="3" fillId="0" borderId="1" xfId="2" applyNumberFormat="1" applyFont="1" applyBorder="1" applyAlignment="1">
      <alignment horizontal="left" vertical="center" wrapText="1" indent="1"/>
    </xf>
    <xf numFmtId="179" fontId="3" fillId="0" borderId="1" xfId="1" applyNumberFormat="1" applyFont="1" applyBorder="1" applyAlignment="1">
      <alignment horizontal="left" vertical="center" wrapText="1" indent="1"/>
    </xf>
    <xf numFmtId="178" fontId="3" fillId="0" borderId="2" xfId="1" applyNumberFormat="1" applyFont="1" applyBorder="1" applyAlignment="1">
      <alignment horizontal="left" vertical="center" wrapText="1" indent="1"/>
    </xf>
    <xf numFmtId="178" fontId="3" fillId="0" borderId="3" xfId="1" applyNumberFormat="1" applyFont="1" applyBorder="1" applyAlignment="1">
      <alignment horizontal="left" vertical="center" wrapText="1" indent="1"/>
    </xf>
    <xf numFmtId="14" fontId="8" fillId="13" borderId="1" xfId="2" applyNumberFormat="1" applyFont="1" applyFill="1" applyBorder="1" applyAlignment="1">
      <alignment horizontal="left" vertical="center" wrapText="1" indent="1"/>
    </xf>
    <xf numFmtId="0" fontId="3" fillId="0" borderId="0" xfId="2" applyFont="1" applyAlignment="1">
      <alignment horizontal="left" vertical="center" wrapText="1" indent="1"/>
    </xf>
    <xf numFmtId="0" fontId="3" fillId="0" borderId="28" xfId="2" applyFont="1" applyBorder="1" applyAlignment="1">
      <alignment horizontal="left" vertical="center" wrapText="1" indent="1"/>
    </xf>
    <xf numFmtId="178" fontId="3" fillId="0" borderId="31" xfId="2" applyNumberFormat="1" applyFont="1" applyBorder="1" applyAlignment="1">
      <alignment horizontal="left" vertical="center" wrapText="1" indent="1"/>
    </xf>
    <xf numFmtId="0" fontId="6" fillId="0" borderId="19" xfId="2" applyFont="1" applyBorder="1" applyAlignment="1">
      <alignment horizontal="right" vertical="center" wrapText="1" indent="1"/>
    </xf>
    <xf numFmtId="0" fontId="6" fillId="0" borderId="0" xfId="2" applyFont="1" applyAlignment="1">
      <alignment horizontal="right" vertical="center" wrapText="1" indent="1"/>
    </xf>
    <xf numFmtId="0" fontId="6" fillId="0" borderId="20" xfId="2" applyFont="1" applyBorder="1" applyAlignment="1">
      <alignment horizontal="right" vertical="center" wrapText="1" indent="1"/>
    </xf>
    <xf numFmtId="176" fontId="3" fillId="0" borderId="1" xfId="2" applyNumberFormat="1" applyFont="1" applyBorder="1" applyAlignment="1">
      <alignment horizontal="right" vertical="center" wrapText="1" indent="1"/>
    </xf>
    <xf numFmtId="176" fontId="6" fillId="0" borderId="31" xfId="2" applyNumberFormat="1" applyFont="1" applyBorder="1" applyAlignment="1">
      <alignment horizontal="right" vertical="center" wrapText="1" indent="1"/>
    </xf>
    <xf numFmtId="176" fontId="3" fillId="0" borderId="2" xfId="1" applyFont="1" applyBorder="1" applyAlignment="1">
      <alignment horizontal="right" vertical="center" wrapText="1" indent="1"/>
    </xf>
    <xf numFmtId="176" fontId="3" fillId="0" borderId="33" xfId="1" applyFont="1" applyBorder="1" applyAlignment="1">
      <alignment horizontal="right" vertical="center" wrapText="1" indent="1"/>
    </xf>
    <xf numFmtId="176" fontId="3" fillId="0" borderId="1" xfId="1" applyFont="1" applyBorder="1" applyAlignment="1">
      <alignment horizontal="right" vertical="center" wrapText="1" indent="1"/>
    </xf>
    <xf numFmtId="176" fontId="3" fillId="0" borderId="31" xfId="1" applyFont="1" applyBorder="1" applyAlignment="1">
      <alignment horizontal="right" vertical="center" wrapText="1" indent="1"/>
    </xf>
    <xf numFmtId="176" fontId="3" fillId="0" borderId="1" xfId="2" applyNumberFormat="1" applyFont="1" applyBorder="1" applyAlignment="1">
      <alignment horizontal="right" vertical="center" wrapText="1" indent="1"/>
    </xf>
    <xf numFmtId="176" fontId="3" fillId="0" borderId="31" xfId="2" applyNumberFormat="1" applyFont="1" applyBorder="1" applyAlignment="1">
      <alignment horizontal="right" vertical="center" wrapText="1" indent="1"/>
    </xf>
    <xf numFmtId="176" fontId="6" fillId="0" borderId="1" xfId="2" applyNumberFormat="1" applyFont="1" applyBorder="1" applyAlignment="1">
      <alignment horizontal="right" vertical="center" wrapText="1" indent="1"/>
    </xf>
    <xf numFmtId="176" fontId="6" fillId="0" borderId="31" xfId="2" applyNumberFormat="1" applyFont="1" applyBorder="1" applyAlignment="1">
      <alignment horizontal="right" vertical="center" wrapText="1" indent="1"/>
    </xf>
    <xf numFmtId="176" fontId="6" fillId="0" borderId="1" xfId="1" applyFont="1" applyBorder="1" applyAlignment="1">
      <alignment horizontal="right" vertical="center" wrapText="1" indent="1"/>
    </xf>
    <xf numFmtId="176" fontId="6" fillId="0" borderId="31" xfId="1" applyFont="1" applyBorder="1" applyAlignment="1">
      <alignment horizontal="right" vertical="center" wrapText="1" indent="1"/>
    </xf>
    <xf numFmtId="0" fontId="6" fillId="7" borderId="21" xfId="2" applyFont="1" applyFill="1" applyBorder="1" applyAlignment="1">
      <alignment horizontal="left" vertical="center" wrapText="1" indent="1"/>
    </xf>
    <xf numFmtId="0" fontId="6" fillId="7" borderId="1" xfId="2" applyFont="1" applyFill="1" applyBorder="1" applyAlignment="1">
      <alignment horizontal="left" vertical="center" wrapText="1" indent="1"/>
    </xf>
    <xf numFmtId="0" fontId="6" fillId="13" borderId="21" xfId="2" applyFont="1" applyFill="1" applyBorder="1" applyAlignment="1">
      <alignment horizontal="left" vertical="center" wrapText="1" indent="1"/>
    </xf>
    <xf numFmtId="176" fontId="10" fillId="10" borderId="5" xfId="1" applyFont="1" applyFill="1" applyBorder="1" applyAlignment="1">
      <alignment horizontal="left" vertical="center" wrapText="1" indent="1"/>
    </xf>
    <xf numFmtId="176" fontId="10" fillId="10" borderId="6" xfId="1" applyFont="1" applyFill="1" applyBorder="1" applyAlignment="1">
      <alignment horizontal="left" vertical="center" wrapText="1" indent="1"/>
    </xf>
    <xf numFmtId="176" fontId="10" fillId="10" borderId="7" xfId="1" applyFont="1" applyFill="1" applyBorder="1" applyAlignment="1">
      <alignment horizontal="left" vertical="center" wrapText="1" indent="1"/>
    </xf>
    <xf numFmtId="176" fontId="10" fillId="10" borderId="8" xfId="1" applyFont="1" applyFill="1" applyBorder="1" applyAlignment="1">
      <alignment horizontal="left" vertical="center" wrapText="1" indent="1"/>
    </xf>
    <xf numFmtId="176" fontId="10" fillId="10" borderId="9" xfId="1" applyFont="1" applyFill="1" applyBorder="1" applyAlignment="1">
      <alignment horizontal="left" vertical="center" wrapText="1" indent="1"/>
    </xf>
    <xf numFmtId="176" fontId="10" fillId="10" borderId="10" xfId="1" applyFont="1" applyFill="1" applyBorder="1" applyAlignment="1">
      <alignment horizontal="left" vertical="center" wrapText="1" indent="1"/>
    </xf>
    <xf numFmtId="176" fontId="10" fillId="10" borderId="1" xfId="1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2" borderId="21" xfId="2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11" fillId="3" borderId="21" xfId="2" applyFont="1" applyFill="1" applyBorder="1" applyAlignment="1">
      <alignment horizontal="left" vertical="center" wrapText="1" indent="1"/>
    </xf>
    <xf numFmtId="0" fontId="11" fillId="3" borderId="1" xfId="2" applyFont="1" applyFill="1" applyBorder="1" applyAlignment="1">
      <alignment horizontal="left" vertical="center" wrapText="1" indent="1"/>
    </xf>
    <xf numFmtId="0" fontId="10" fillId="0" borderId="19" xfId="2" applyFont="1" applyBorder="1" applyAlignment="1">
      <alignment horizontal="left" vertical="center" wrapText="1" indent="1"/>
    </xf>
    <xf numFmtId="0" fontId="10" fillId="0" borderId="0" xfId="2" applyFont="1" applyAlignment="1">
      <alignment horizontal="left" vertical="center" wrapText="1" indent="1"/>
    </xf>
    <xf numFmtId="0" fontId="10" fillId="0" borderId="20" xfId="2" applyFont="1" applyBorder="1" applyAlignment="1">
      <alignment horizontal="left" vertical="center" wrapText="1" indent="1"/>
    </xf>
    <xf numFmtId="0" fontId="6" fillId="0" borderId="0" xfId="2" applyFont="1" applyAlignment="1">
      <alignment horizontal="left" vertical="center" indent="1"/>
    </xf>
    <xf numFmtId="0" fontId="3" fillId="0" borderId="0" xfId="2" applyFont="1" applyAlignment="1">
      <alignment horizontal="left" vertical="center" wrapText="1" indent="1"/>
    </xf>
    <xf numFmtId="0" fontId="3" fillId="10" borderId="43" xfId="2" applyFont="1" applyFill="1" applyBorder="1" applyAlignment="1">
      <alignment horizontal="left" vertical="center" wrapText="1" indent="1"/>
    </xf>
    <xf numFmtId="0" fontId="3" fillId="10" borderId="18" xfId="2" applyFont="1" applyFill="1" applyBorder="1" applyAlignment="1">
      <alignment horizontal="left" vertical="center" wrapText="1" indent="1"/>
    </xf>
    <xf numFmtId="0" fontId="3" fillId="2" borderId="44" xfId="2" applyFont="1" applyFill="1" applyBorder="1" applyAlignment="1">
      <alignment horizontal="left" vertical="center" wrapText="1" indent="1"/>
    </xf>
    <xf numFmtId="0" fontId="12" fillId="0" borderId="3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5" borderId="1" xfId="0" applyFont="1" applyFill="1" applyBorder="1" applyAlignment="1">
      <alignment horizontal="left" vertical="center" indent="1"/>
    </xf>
    <xf numFmtId="0" fontId="6" fillId="0" borderId="38" xfId="2" applyFont="1" applyBorder="1" applyAlignment="1">
      <alignment horizontal="left" vertical="center" indent="1"/>
    </xf>
    <xf numFmtId="0" fontId="6" fillId="0" borderId="11" xfId="2" applyFont="1" applyBorder="1" applyAlignment="1">
      <alignment horizontal="left" vertical="center" indent="1"/>
    </xf>
    <xf numFmtId="14" fontId="6" fillId="4" borderId="31" xfId="2" applyNumberFormat="1" applyFont="1" applyFill="1" applyBorder="1" applyAlignment="1">
      <alignment horizontal="right" vertical="center" wrapText="1" indent="1"/>
    </xf>
    <xf numFmtId="176" fontId="6" fillId="8" borderId="28" xfId="1" applyFont="1" applyFill="1" applyBorder="1" applyAlignment="1">
      <alignment horizontal="right" vertical="center" wrapText="1" indent="1"/>
    </xf>
    <xf numFmtId="3" fontId="6" fillId="4" borderId="28" xfId="2" applyNumberFormat="1" applyFont="1" applyFill="1" applyBorder="1" applyAlignment="1">
      <alignment horizontal="right" vertical="center" wrapText="1" indent="1"/>
    </xf>
    <xf numFmtId="3" fontId="6" fillId="8" borderId="28" xfId="2" applyNumberFormat="1" applyFont="1" applyFill="1" applyBorder="1" applyAlignment="1">
      <alignment horizontal="right" vertical="center" wrapText="1" indent="1"/>
    </xf>
    <xf numFmtId="0" fontId="6" fillId="0" borderId="32" xfId="2" applyFont="1" applyBorder="1" applyAlignment="1">
      <alignment horizontal="right" vertical="center" indent="1"/>
    </xf>
    <xf numFmtId="0" fontId="3" fillId="11" borderId="18" xfId="2" applyFont="1" applyFill="1" applyBorder="1" applyAlignment="1">
      <alignment horizontal="left" vertical="center" wrapText="1" indent="1"/>
    </xf>
    <xf numFmtId="0" fontId="3" fillId="11" borderId="18" xfId="2" applyFont="1" applyFill="1" applyBorder="1" applyAlignment="1">
      <alignment horizontal="left" vertical="center" wrapText="1" indent="1"/>
    </xf>
    <xf numFmtId="0" fontId="13" fillId="13" borderId="23" xfId="0" applyFont="1" applyFill="1" applyBorder="1" applyAlignment="1">
      <alignment horizontal="left" vertical="center" wrapText="1" indent="1"/>
    </xf>
    <xf numFmtId="0" fontId="13" fillId="13" borderId="12" xfId="0" applyFont="1" applyFill="1" applyBorder="1" applyAlignment="1">
      <alignment horizontal="left" vertical="center" indent="1"/>
    </xf>
    <xf numFmtId="0" fontId="14" fillId="10" borderId="1" xfId="0" applyFont="1" applyFill="1" applyBorder="1" applyAlignment="1">
      <alignment horizontal="left" vertical="center" indent="1"/>
    </xf>
    <xf numFmtId="0" fontId="14" fillId="10" borderId="2" xfId="0" applyFont="1" applyFill="1" applyBorder="1" applyAlignment="1">
      <alignment horizontal="left" vertical="center" indent="1"/>
    </xf>
    <xf numFmtId="0" fontId="14" fillId="10" borderId="31" xfId="0" applyFont="1" applyFill="1" applyBorder="1" applyAlignment="1">
      <alignment horizontal="left" vertical="center" indent="1"/>
    </xf>
    <xf numFmtId="0" fontId="13" fillId="13" borderId="22" xfId="0" applyFont="1" applyFill="1" applyBorder="1" applyAlignment="1">
      <alignment horizontal="left" vertical="center" indent="1"/>
    </xf>
    <xf numFmtId="0" fontId="13" fillId="13" borderId="11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181" fontId="13" fillId="0" borderId="31" xfId="0" applyNumberFormat="1" applyFont="1" applyBorder="1" applyAlignment="1">
      <alignment horizontal="left" vertical="center" indent="1"/>
    </xf>
    <xf numFmtId="0" fontId="13" fillId="13" borderId="23" xfId="0" applyFont="1" applyFill="1" applyBorder="1" applyAlignment="1">
      <alignment horizontal="left" vertical="center" indent="1"/>
    </xf>
    <xf numFmtId="0" fontId="10" fillId="10" borderId="31" xfId="2" applyFont="1" applyFill="1" applyBorder="1" applyAlignment="1">
      <alignment horizontal="left" vertical="center" indent="1"/>
    </xf>
    <xf numFmtId="176" fontId="3" fillId="0" borderId="1" xfId="1" applyFont="1" applyBorder="1" applyAlignment="1">
      <alignment horizontal="left" vertical="center" indent="1"/>
    </xf>
    <xf numFmtId="3" fontId="16" fillId="0" borderId="31" xfId="2" applyNumberFormat="1" applyFont="1" applyBorder="1" applyAlignment="1">
      <alignment horizontal="left" vertical="center" indent="1"/>
    </xf>
    <xf numFmtId="0" fontId="13" fillId="13" borderId="24" xfId="0" applyFont="1" applyFill="1" applyBorder="1" applyAlignment="1">
      <alignment horizontal="left" vertical="center" indent="1"/>
    </xf>
    <xf numFmtId="0" fontId="13" fillId="13" borderId="13" xfId="0" applyFont="1" applyFill="1" applyBorder="1" applyAlignment="1">
      <alignment horizontal="left" vertical="center" indent="1"/>
    </xf>
    <xf numFmtId="176" fontId="6" fillId="0" borderId="14" xfId="1" applyFont="1" applyBorder="1" applyAlignment="1">
      <alignment horizontal="left" vertical="center" indent="1"/>
    </xf>
    <xf numFmtId="176" fontId="6" fillId="0" borderId="29" xfId="1" applyFont="1" applyBorder="1" applyAlignment="1">
      <alignment horizontal="left" vertical="center" indent="1"/>
    </xf>
    <xf numFmtId="0" fontId="13" fillId="13" borderId="25" xfId="0" applyFont="1" applyFill="1" applyBorder="1" applyAlignment="1">
      <alignment horizontal="left" vertical="center" indent="1"/>
    </xf>
    <xf numFmtId="0" fontId="13" fillId="13" borderId="15" xfId="0" applyFont="1" applyFill="1" applyBorder="1" applyAlignment="1">
      <alignment horizontal="left" vertical="center" indent="1"/>
    </xf>
    <xf numFmtId="176" fontId="3" fillId="0" borderId="16" xfId="1" applyFont="1" applyBorder="1" applyAlignment="1">
      <alignment horizontal="left" vertical="center" indent="1"/>
    </xf>
    <xf numFmtId="176" fontId="3" fillId="0" borderId="30" xfId="1" applyFont="1" applyBorder="1" applyAlignment="1">
      <alignment horizontal="left" vertical="center" indent="1"/>
    </xf>
    <xf numFmtId="0" fontId="13" fillId="10" borderId="26" xfId="0" applyFont="1" applyFill="1" applyBorder="1" applyAlignment="1">
      <alignment horizontal="left" vertical="center" indent="1"/>
    </xf>
    <xf numFmtId="0" fontId="13" fillId="10" borderId="4" xfId="0" applyFont="1" applyFill="1" applyBorder="1" applyAlignment="1">
      <alignment horizontal="left" vertical="center" indent="1"/>
    </xf>
    <xf numFmtId="0" fontId="13" fillId="10" borderId="27" xfId="0" applyFont="1" applyFill="1" applyBorder="1" applyAlignment="1">
      <alignment horizontal="left" vertical="center" indent="1"/>
    </xf>
    <xf numFmtId="0" fontId="3" fillId="2" borderId="19" xfId="2" applyFont="1" applyFill="1" applyBorder="1" applyAlignment="1">
      <alignment horizontal="left" vertical="center" wrapText="1" indent="1"/>
    </xf>
    <xf numFmtId="0" fontId="3" fillId="2" borderId="0" xfId="2" applyFont="1" applyFill="1" applyAlignment="1">
      <alignment horizontal="left" vertical="center" wrapText="1" indent="1"/>
    </xf>
    <xf numFmtId="0" fontId="3" fillId="2" borderId="20" xfId="2" applyFont="1" applyFill="1" applyBorder="1" applyAlignment="1">
      <alignment horizontal="left" vertical="center" wrapText="1" indent="1"/>
    </xf>
    <xf numFmtId="0" fontId="3" fillId="2" borderId="40" xfId="2" applyFont="1" applyFill="1" applyBorder="1" applyAlignment="1">
      <alignment horizontal="left" vertical="center" wrapText="1" indent="1"/>
    </xf>
    <xf numFmtId="0" fontId="3" fillId="2" borderId="41" xfId="2" applyFont="1" applyFill="1" applyBorder="1" applyAlignment="1">
      <alignment horizontal="left" vertical="center" wrapText="1" indent="1"/>
    </xf>
    <xf numFmtId="0" fontId="3" fillId="2" borderId="42" xfId="2" applyFont="1" applyFill="1" applyBorder="1" applyAlignment="1">
      <alignment horizontal="left" vertical="center" wrapText="1" indent="1"/>
    </xf>
    <xf numFmtId="0" fontId="18" fillId="0" borderId="34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left" vertical="center" wrapText="1" indent="1"/>
    </xf>
    <xf numFmtId="0" fontId="19" fillId="0" borderId="36" xfId="2" applyFont="1" applyBorder="1" applyAlignment="1">
      <alignment horizontal="left" vertical="center" wrapText="1" indent="1"/>
    </xf>
    <xf numFmtId="0" fontId="19" fillId="0" borderId="37" xfId="2" applyFont="1" applyBorder="1" applyAlignment="1">
      <alignment horizontal="left" vertical="center" wrapText="1" indent="1"/>
    </xf>
    <xf numFmtId="0" fontId="19" fillId="0" borderId="0" xfId="2" applyFont="1" applyAlignment="1">
      <alignment horizontal="left" vertical="center" wrapText="1" indent="1"/>
    </xf>
    <xf numFmtId="0" fontId="19" fillId="0" borderId="28" xfId="2" applyFont="1" applyBorder="1" applyAlignment="1">
      <alignment horizontal="left" vertical="center" wrapText="1" indent="1"/>
    </xf>
  </cellXfs>
  <cellStyles count="3">
    <cellStyle name="쉼표 [0]" xfId="1" builtinId="6"/>
    <cellStyle name="표준" xfId="0" builtinId="0"/>
    <cellStyle name="표준 46" xfId="2" xr:uid="{C7F9E4A1-58C3-41EC-936E-7A534BCB851E}"/>
  </cellStyles>
  <dxfs count="0"/>
  <tableStyles count="0" defaultTableStyle="TableStyleMedium2" defaultPivotStyle="PivotStyleLight16"/>
  <colors>
    <mruColors>
      <color rgb="FFC9E7D1"/>
      <color rgb="FFF1FEF7"/>
      <color rgb="FFC4EDCE"/>
      <color rgb="FF89D8A4"/>
      <color rgb="FF00BF62"/>
      <color rgb="FF08D563"/>
      <color rgb="FFD9F0D6"/>
      <color rgb="FFE0F7EB"/>
      <color rgb="FFCEF7E2"/>
      <color rgb="FFCEF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6452-EB3D-4631-BE26-7FD8E42CF8DA}">
  <dimension ref="A1:XFC49"/>
  <sheetViews>
    <sheetView tabSelected="1" zoomScale="107" zoomScaleNormal="107" workbookViewId="0">
      <selection activeCell="D12" sqref="D12"/>
    </sheetView>
  </sheetViews>
  <sheetFormatPr baseColWidth="10" defaultColWidth="10" defaultRowHeight="15"/>
  <cols>
    <col min="1" max="1" width="16.5" style="2" customWidth="1"/>
    <col min="2" max="2" width="18" style="2" customWidth="1"/>
    <col min="3" max="3" width="15.33203125" style="2" customWidth="1"/>
    <col min="4" max="4" width="15.83203125" style="2" customWidth="1"/>
    <col min="5" max="5" width="35.5" style="2" customWidth="1"/>
    <col min="6" max="6" width="4.83203125" style="2" customWidth="1"/>
    <col min="7" max="7" width="16.1640625" style="4" bestFit="1" customWidth="1"/>
    <col min="8" max="8" width="18.33203125" style="4" bestFit="1" customWidth="1"/>
    <col min="9" max="9" width="15.1640625" style="4" bestFit="1" customWidth="1"/>
    <col min="10" max="11" width="15" style="4" bestFit="1" customWidth="1"/>
    <col min="12" max="12" width="16.5" style="4" bestFit="1" customWidth="1"/>
    <col min="13" max="13" width="16.1640625" style="4" bestFit="1" customWidth="1"/>
    <col min="14" max="15" width="10.1640625" style="4" bestFit="1" customWidth="1"/>
    <col min="16" max="16384" width="10" style="4"/>
  </cols>
  <sheetData>
    <row r="1" spans="1:15" ht="13.5" customHeight="1" thickTop="1">
      <c r="A1" s="156" t="s">
        <v>0</v>
      </c>
      <c r="B1" s="157"/>
      <c r="C1" s="157"/>
      <c r="D1" s="157"/>
      <c r="E1" s="158"/>
      <c r="F1" s="6"/>
      <c r="G1" s="53" t="s">
        <v>1</v>
      </c>
      <c r="H1" s="54"/>
      <c r="I1" s="54"/>
      <c r="J1" s="54"/>
      <c r="K1" s="54"/>
      <c r="L1" s="54"/>
      <c r="M1" s="55"/>
    </row>
    <row r="2" spans="1:15" ht="13.5" customHeight="1">
      <c r="A2" s="159"/>
      <c r="B2" s="160"/>
      <c r="C2" s="160"/>
      <c r="D2" s="160"/>
      <c r="E2" s="161"/>
      <c r="F2" s="7"/>
      <c r="G2" s="39" t="s">
        <v>2</v>
      </c>
      <c r="H2" s="39" t="s">
        <v>3</v>
      </c>
      <c r="I2" s="39"/>
      <c r="J2" s="39"/>
      <c r="K2" s="39"/>
      <c r="L2" s="39"/>
      <c r="M2" s="39"/>
    </row>
    <row r="3" spans="1:15" ht="13.5" customHeight="1">
      <c r="A3" s="45"/>
      <c r="B3" s="46"/>
      <c r="C3" s="46"/>
      <c r="D3" s="46"/>
      <c r="E3" s="47"/>
      <c r="F3" s="6"/>
      <c r="G3" s="39" t="s">
        <v>4</v>
      </c>
      <c r="H3" s="39" t="s">
        <v>5</v>
      </c>
      <c r="I3" s="39"/>
      <c r="J3" s="39"/>
      <c r="K3" s="39"/>
      <c r="L3" s="39"/>
      <c r="M3" s="39"/>
      <c r="O3" s="8"/>
    </row>
    <row r="4" spans="1:15" ht="13.5" customHeight="1">
      <c r="A4" s="76" t="s">
        <v>6</v>
      </c>
      <c r="B4" s="77"/>
      <c r="C4" s="77"/>
      <c r="D4" s="77"/>
      <c r="E4" s="78"/>
      <c r="F4" s="9"/>
      <c r="G4" s="39" t="s">
        <v>7</v>
      </c>
      <c r="H4" s="39" t="s">
        <v>8</v>
      </c>
      <c r="I4" s="39"/>
      <c r="J4" s="39"/>
      <c r="K4" s="39"/>
      <c r="L4" s="39"/>
      <c r="M4" s="39"/>
    </row>
    <row r="5" spans="1:15" ht="13.5" customHeight="1">
      <c r="A5" s="57" t="s">
        <v>9</v>
      </c>
      <c r="B5" s="58"/>
      <c r="C5" s="58"/>
      <c r="D5" s="58"/>
      <c r="E5" s="59"/>
      <c r="F5" s="9"/>
      <c r="G5" s="39" t="s">
        <v>10</v>
      </c>
      <c r="H5" s="48" t="s">
        <v>11</v>
      </c>
      <c r="I5" s="48"/>
      <c r="J5" s="48"/>
      <c r="K5" s="48"/>
      <c r="L5" s="48"/>
      <c r="M5" s="48"/>
    </row>
    <row r="6" spans="1:15" ht="18" customHeight="1">
      <c r="A6" s="60" t="s">
        <v>12</v>
      </c>
      <c r="B6" s="61"/>
      <c r="C6" s="61"/>
      <c r="D6" s="62" t="s">
        <v>13</v>
      </c>
      <c r="E6" s="63" t="s">
        <v>14</v>
      </c>
      <c r="F6" s="10"/>
      <c r="G6" s="39" t="s">
        <v>15</v>
      </c>
      <c r="H6" s="48" t="s">
        <v>16</v>
      </c>
      <c r="I6" s="48"/>
      <c r="J6" s="48"/>
      <c r="K6" s="48"/>
      <c r="L6" s="48"/>
      <c r="M6" s="48"/>
    </row>
    <row r="7" spans="1:15" ht="18" customHeight="1">
      <c r="A7" s="60" t="s">
        <v>17</v>
      </c>
      <c r="B7" s="64" t="s">
        <v>18</v>
      </c>
      <c r="C7" s="64"/>
      <c r="D7" s="62" t="s">
        <v>19</v>
      </c>
      <c r="E7" s="65" t="s">
        <v>20</v>
      </c>
      <c r="F7" s="11"/>
    </row>
    <row r="8" spans="1:15" ht="13.5" customHeight="1">
      <c r="A8" s="66" t="s">
        <v>21</v>
      </c>
      <c r="B8" s="67"/>
      <c r="C8" s="67"/>
      <c r="D8" s="73"/>
      <c r="E8" s="74"/>
      <c r="F8" s="12"/>
      <c r="G8" s="51" t="s">
        <v>22</v>
      </c>
      <c r="H8" s="51"/>
      <c r="I8" s="51"/>
      <c r="J8" s="51"/>
      <c r="N8" s="13"/>
    </row>
    <row r="9" spans="1:15" ht="18" customHeight="1">
      <c r="A9" s="60" t="s">
        <v>23</v>
      </c>
      <c r="B9" s="68">
        <v>44564</v>
      </c>
      <c r="C9" s="68"/>
      <c r="D9" s="72" t="s">
        <v>24</v>
      </c>
      <c r="E9" s="65">
        <v>45138</v>
      </c>
      <c r="F9" s="12"/>
      <c r="G9" s="28" t="s">
        <v>25</v>
      </c>
      <c r="H9" s="28" t="s">
        <v>26</v>
      </c>
      <c r="I9" s="28" t="s">
        <v>27</v>
      </c>
      <c r="J9" s="28" t="s">
        <v>28</v>
      </c>
      <c r="N9" s="13"/>
    </row>
    <row r="10" spans="1:15" ht="18" customHeight="1">
      <c r="A10" s="60" t="s">
        <v>7</v>
      </c>
      <c r="B10" s="69" t="str">
        <f>DATEDIF(B9,E9+1,"Y")&amp;"년 "&amp;DATEDIF(B9,E9+1,"YM")&amp;"개월 "&amp;DATEDIF(B9,E9+1,"MD")&amp;"일 "</f>
        <v xml:space="preserve">1년 6개월 29일 </v>
      </c>
      <c r="C10" s="69"/>
      <c r="D10" s="62" t="s">
        <v>10</v>
      </c>
      <c r="E10" s="63">
        <f>E9-B9+1</f>
        <v>575</v>
      </c>
      <c r="F10" s="12"/>
      <c r="G10" s="29">
        <v>44742</v>
      </c>
      <c r="H10" s="29">
        <v>44893</v>
      </c>
      <c r="I10" s="30">
        <f>H10-G10+1</f>
        <v>152</v>
      </c>
      <c r="J10" s="30" t="s">
        <v>29</v>
      </c>
      <c r="K10" s="13"/>
      <c r="L10" s="13"/>
      <c r="M10" s="13"/>
      <c r="N10" s="13"/>
    </row>
    <row r="11" spans="1:15" ht="21" customHeight="1">
      <c r="A11" s="60" t="s">
        <v>30</v>
      </c>
      <c r="B11" s="70">
        <f>SUMIF(J10:J13,"미포함",I10:I13)</f>
        <v>34</v>
      </c>
      <c r="C11" s="71"/>
      <c r="D11" s="62" t="s">
        <v>31</v>
      </c>
      <c r="E11" s="63">
        <f>SUMIF(J10:J13,"포함",I10:I13)</f>
        <v>152</v>
      </c>
      <c r="F11" s="12"/>
      <c r="G11" s="29">
        <v>44894</v>
      </c>
      <c r="H11" s="29">
        <v>44927</v>
      </c>
      <c r="I11" s="30">
        <f>H11-G11+1</f>
        <v>34</v>
      </c>
      <c r="J11" s="30" t="s">
        <v>32</v>
      </c>
      <c r="K11" s="13"/>
      <c r="L11" s="13"/>
      <c r="M11" s="13"/>
      <c r="N11" s="13"/>
    </row>
    <row r="12" spans="1:15" ht="18" customHeight="1">
      <c r="A12" s="44"/>
      <c r="B12" s="1"/>
      <c r="C12" s="1"/>
      <c r="D12" s="62" t="s">
        <v>33</v>
      </c>
      <c r="E12" s="75">
        <f>E10-B11+E11</f>
        <v>693</v>
      </c>
      <c r="F12" s="12"/>
      <c r="G12" s="29"/>
      <c r="H12" s="29"/>
      <c r="I12" s="30"/>
      <c r="J12" s="30"/>
      <c r="K12" s="13"/>
      <c r="L12" s="13"/>
      <c r="M12" s="13"/>
      <c r="N12" s="13"/>
    </row>
    <row r="13" spans="1:15" ht="13.5" customHeight="1">
      <c r="A13" s="66" t="s">
        <v>34</v>
      </c>
      <c r="B13" s="67"/>
      <c r="C13" s="67"/>
      <c r="D13" s="49"/>
      <c r="E13" s="50"/>
      <c r="F13" s="11"/>
      <c r="G13" s="32"/>
      <c r="H13" s="33"/>
      <c r="I13" s="34"/>
      <c r="J13" s="34"/>
      <c r="K13" s="13"/>
      <c r="L13" s="13"/>
      <c r="M13" s="13"/>
      <c r="N13" s="13"/>
    </row>
    <row r="14" spans="1:15" ht="18" customHeight="1">
      <c r="A14" s="91" t="s">
        <v>35</v>
      </c>
      <c r="B14" s="92"/>
      <c r="C14" s="92"/>
      <c r="D14" s="79">
        <f>M16</f>
        <v>1148148</v>
      </c>
      <c r="E14" s="80">
        <f>D14*3</f>
        <v>3444444</v>
      </c>
      <c r="F14" s="10"/>
      <c r="G14" s="52" t="s">
        <v>36</v>
      </c>
      <c r="H14" s="52"/>
      <c r="I14" s="52"/>
      <c r="J14" s="52"/>
      <c r="K14" s="52"/>
      <c r="L14" s="52"/>
      <c r="M14" s="52"/>
    </row>
    <row r="15" spans="1:15" ht="18" customHeight="1">
      <c r="A15" s="93"/>
      <c r="B15" s="94" t="s">
        <v>37</v>
      </c>
      <c r="C15" s="95"/>
      <c r="D15" s="81">
        <v>1000000</v>
      </c>
      <c r="E15" s="82"/>
      <c r="F15" s="15"/>
      <c r="G15" s="28" t="s">
        <v>38</v>
      </c>
      <c r="H15" s="35">
        <v>4</v>
      </c>
      <c r="I15" s="27">
        <v>5</v>
      </c>
      <c r="J15" s="27">
        <v>6</v>
      </c>
      <c r="K15" s="27">
        <v>7</v>
      </c>
      <c r="L15" s="27" t="s">
        <v>39</v>
      </c>
      <c r="M15" s="27" t="s">
        <v>40</v>
      </c>
    </row>
    <row r="16" spans="1:15" ht="18" customHeight="1">
      <c r="A16" s="93"/>
      <c r="B16" s="96"/>
      <c r="C16" s="97"/>
      <c r="D16" s="81">
        <v>2000000</v>
      </c>
      <c r="E16" s="82"/>
      <c r="F16" s="18"/>
      <c r="G16" s="28" t="s">
        <v>41</v>
      </c>
      <c r="H16" s="36" t="s">
        <v>42</v>
      </c>
      <c r="I16" s="36">
        <v>1222222</v>
      </c>
      <c r="J16" s="36">
        <v>1222222</v>
      </c>
      <c r="K16" s="36">
        <v>1000000</v>
      </c>
      <c r="L16" s="31">
        <f>SUM(H16:K16)</f>
        <v>3444444</v>
      </c>
      <c r="M16" s="31">
        <f>L16/3</f>
        <v>1148148</v>
      </c>
    </row>
    <row r="17" spans="1:16383" ht="18" customHeight="1">
      <c r="A17" s="93"/>
      <c r="B17" s="96"/>
      <c r="C17" s="97"/>
      <c r="D17" s="81">
        <v>3000000</v>
      </c>
      <c r="E17" s="82"/>
      <c r="F17" s="18"/>
      <c r="G17" s="28" t="s">
        <v>43</v>
      </c>
      <c r="H17" s="37" t="s">
        <v>42</v>
      </c>
      <c r="I17" s="38">
        <v>31</v>
      </c>
      <c r="J17" s="35">
        <v>30</v>
      </c>
      <c r="K17" s="27">
        <v>31</v>
      </c>
      <c r="L17" s="38">
        <f>SUM(H17:K17)</f>
        <v>92</v>
      </c>
      <c r="M17" s="31"/>
    </row>
    <row r="18" spans="1:16383" ht="18" customHeight="1">
      <c r="A18" s="93"/>
      <c r="B18" s="98"/>
      <c r="C18" s="99"/>
      <c r="D18" s="83">
        <v>4000000</v>
      </c>
      <c r="E18" s="84"/>
      <c r="F18" s="18"/>
      <c r="H18" s="19"/>
      <c r="I18" s="19"/>
      <c r="J18" s="16"/>
      <c r="K18" s="17"/>
    </row>
    <row r="19" spans="1:16383" ht="18" customHeight="1">
      <c r="A19" s="93"/>
      <c r="B19" s="100" t="s">
        <v>44</v>
      </c>
      <c r="C19" s="100"/>
      <c r="D19" s="83">
        <v>2000000</v>
      </c>
      <c r="E19" s="84"/>
      <c r="F19" s="18"/>
      <c r="H19" s="8"/>
      <c r="I19" s="8"/>
      <c r="J19" s="8"/>
    </row>
    <row r="20" spans="1:16383" ht="18" customHeight="1">
      <c r="A20" s="93"/>
      <c r="B20" s="100" t="s">
        <v>45</v>
      </c>
      <c r="C20" s="100"/>
      <c r="D20" s="83">
        <v>2000000</v>
      </c>
      <c r="E20" s="84"/>
      <c r="F20" s="18"/>
      <c r="H20" s="20"/>
      <c r="I20" s="20"/>
      <c r="J20" s="20"/>
      <c r="L20" s="14"/>
      <c r="M20" s="14"/>
    </row>
    <row r="21" spans="1:16383" ht="18" customHeight="1">
      <c r="A21" s="93" t="s">
        <v>46</v>
      </c>
      <c r="B21" s="101"/>
      <c r="C21" s="101"/>
      <c r="D21" s="85">
        <f>SUM(D15:E20)</f>
        <v>14000000</v>
      </c>
      <c r="E21" s="86"/>
      <c r="F21" s="18"/>
    </row>
    <row r="22" spans="1:16383" ht="18" customHeight="1">
      <c r="A22" s="93" t="s">
        <v>47</v>
      </c>
      <c r="B22" s="101"/>
      <c r="C22" s="101"/>
      <c r="D22" s="83">
        <v>224546</v>
      </c>
      <c r="E22" s="84"/>
      <c r="F22" s="18"/>
      <c r="G22" s="21"/>
      <c r="M22" s="14"/>
    </row>
    <row r="23" spans="1:16383" ht="18" customHeight="1">
      <c r="A23" s="102" t="s">
        <v>48</v>
      </c>
      <c r="B23" s="103"/>
      <c r="C23" s="103"/>
      <c r="D23" s="87">
        <f>D21+D22</f>
        <v>14224546</v>
      </c>
      <c r="E23" s="88"/>
      <c r="F23" s="22"/>
      <c r="G23" s="14"/>
      <c r="M23" s="14"/>
    </row>
    <row r="24" spans="1:16383" ht="18.75" customHeight="1">
      <c r="A24" s="104" t="s">
        <v>49</v>
      </c>
      <c r="B24" s="105"/>
      <c r="C24" s="105"/>
      <c r="D24" s="89">
        <f>(E14+((D23)/4))/L17</f>
        <v>76093.266304347824</v>
      </c>
      <c r="E24" s="90"/>
      <c r="F24" s="23"/>
      <c r="G24" s="14"/>
      <c r="L24" s="24"/>
      <c r="M24" s="20"/>
      <c r="N24" s="24"/>
    </row>
    <row r="25" spans="1:16383" ht="24.75" customHeight="1">
      <c r="A25" s="106" t="s">
        <v>50</v>
      </c>
      <c r="B25" s="107"/>
      <c r="C25" s="107"/>
      <c r="D25" s="107"/>
      <c r="E25" s="108"/>
      <c r="F25" s="25"/>
      <c r="G25" s="14"/>
      <c r="M25" s="14"/>
    </row>
    <row r="26" spans="1:16383" ht="13.5" customHeight="1">
      <c r="A26" s="43"/>
      <c r="B26" s="5"/>
      <c r="C26" s="5"/>
      <c r="D26" s="5"/>
      <c r="E26" s="40"/>
      <c r="F26" s="6"/>
    </row>
    <row r="27" spans="1:16383" ht="13.5" customHeight="1">
      <c r="A27" s="57" t="s">
        <v>51</v>
      </c>
      <c r="B27" s="109"/>
      <c r="C27" s="109"/>
      <c r="D27" s="110"/>
      <c r="E27" s="40"/>
      <c r="F27" s="26"/>
      <c r="G27" s="14"/>
    </row>
    <row r="28" spans="1:16383" ht="19.5" customHeight="1">
      <c r="A28" s="111" t="s">
        <v>52</v>
      </c>
      <c r="B28" s="112"/>
      <c r="C28" s="112"/>
      <c r="D28" s="112"/>
      <c r="E28" s="120">
        <f>(D24*30*E12/365)</f>
        <v>4334189.0588147705</v>
      </c>
      <c r="F28" s="56"/>
      <c r="G28" s="56"/>
    </row>
    <row r="29" spans="1:16383" ht="16.5" customHeight="1">
      <c r="A29" s="113"/>
      <c r="B29" s="124" t="s">
        <v>53</v>
      </c>
      <c r="C29" s="124"/>
      <c r="D29" s="125"/>
      <c r="E29" s="121">
        <v>37867886</v>
      </c>
      <c r="F29" s="6"/>
    </row>
    <row r="30" spans="1:16383" ht="18" customHeight="1">
      <c r="A30" s="111" t="s">
        <v>54</v>
      </c>
      <c r="B30" s="112"/>
      <c r="C30" s="112"/>
      <c r="D30" s="112"/>
      <c r="E30" s="121">
        <v>69672217</v>
      </c>
      <c r="F30" s="6"/>
    </row>
    <row r="31" spans="1:16383" ht="18.75" customHeight="1">
      <c r="A31" s="113"/>
      <c r="B31" s="124" t="s">
        <v>55</v>
      </c>
      <c r="C31" s="124"/>
      <c r="D31" s="125"/>
      <c r="E31" s="122">
        <f>E28-E30</f>
        <v>-65338027.941185229</v>
      </c>
      <c r="F31" s="6"/>
    </row>
    <row r="32" spans="1:16383" ht="32.25" customHeight="1">
      <c r="A32" s="66" t="s">
        <v>56</v>
      </c>
      <c r="B32" s="67"/>
      <c r="C32" s="67"/>
      <c r="D32" s="67"/>
      <c r="E32" s="41"/>
      <c r="F32" s="3"/>
      <c r="G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  <c r="XFC32" s="13"/>
    </row>
    <row r="33" spans="1:16383" ht="18.75" customHeight="1">
      <c r="A33" s="114"/>
      <c r="B33" s="115"/>
      <c r="C33" s="115"/>
      <c r="D33" s="116" t="s">
        <v>57</v>
      </c>
      <c r="E33" s="119">
        <v>45148</v>
      </c>
      <c r="F33" s="3"/>
      <c r="G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  <c r="XFC33" s="13"/>
    </row>
    <row r="34" spans="1:16383" ht="9.75" customHeight="1">
      <c r="A34" s="114"/>
      <c r="B34" s="115"/>
      <c r="C34" s="115"/>
      <c r="D34" s="115"/>
      <c r="E34" s="42"/>
      <c r="F34" s="3"/>
      <c r="G34" s="3"/>
      <c r="H34" s="3"/>
      <c r="I34" s="3"/>
      <c r="J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  <c r="XFC34" s="13"/>
    </row>
    <row r="35" spans="1:16383" ht="13.5" customHeight="1">
      <c r="A35" s="117" t="s">
        <v>58</v>
      </c>
      <c r="B35" s="118"/>
      <c r="C35" s="118"/>
      <c r="D35" s="118"/>
      <c r="E35" s="123" t="s">
        <v>59</v>
      </c>
      <c r="F35" s="3"/>
      <c r="G35" s="3"/>
      <c r="H35" s="3"/>
      <c r="I35" s="3"/>
      <c r="J35" s="3"/>
    </row>
    <row r="36" spans="1:16383" ht="22.5" customHeight="1">
      <c r="A36" s="126" t="s">
        <v>60</v>
      </c>
      <c r="B36" s="127"/>
      <c r="C36" s="128" t="s">
        <v>61</v>
      </c>
      <c r="D36" s="129" t="s">
        <v>62</v>
      </c>
      <c r="E36" s="130" t="s">
        <v>63</v>
      </c>
      <c r="F36" s="3"/>
      <c r="G36" s="3"/>
      <c r="H36" s="3"/>
      <c r="I36" s="3"/>
      <c r="J36" s="3"/>
    </row>
    <row r="37" spans="1:16383" ht="22.5" customHeight="1">
      <c r="A37" s="131"/>
      <c r="B37" s="132"/>
      <c r="C37" s="133">
        <v>16</v>
      </c>
      <c r="D37" s="133">
        <v>12</v>
      </c>
      <c r="E37" s="134">
        <f>C37-D37</f>
        <v>4</v>
      </c>
      <c r="F37" s="3"/>
      <c r="G37" s="3"/>
      <c r="H37" s="3"/>
      <c r="I37" s="3"/>
      <c r="J37" s="3"/>
    </row>
    <row r="38" spans="1:16383" ht="22.5" customHeight="1">
      <c r="A38" s="135" t="s">
        <v>64</v>
      </c>
      <c r="B38" s="127"/>
      <c r="C38" s="128" t="s">
        <v>65</v>
      </c>
      <c r="D38" s="128" t="s">
        <v>66</v>
      </c>
      <c r="E38" s="136" t="s">
        <v>67</v>
      </c>
      <c r="F38" s="3"/>
      <c r="G38" s="3"/>
      <c r="H38" s="3"/>
      <c r="I38" s="3"/>
      <c r="J38" s="3"/>
    </row>
    <row r="39" spans="1:16383" ht="22.5" customHeight="1">
      <c r="A39" s="131"/>
      <c r="B39" s="132"/>
      <c r="C39" s="137">
        <v>0</v>
      </c>
      <c r="D39" s="137">
        <v>0</v>
      </c>
      <c r="E39" s="138">
        <f>IF(C39-D39&lt;0,"",C39-D39)</f>
        <v>0</v>
      </c>
      <c r="F39" s="3"/>
      <c r="G39" s="3"/>
      <c r="H39" s="3"/>
      <c r="I39" s="3"/>
      <c r="J39" s="3"/>
    </row>
    <row r="40" spans="1:16383" ht="22.5" customHeight="1">
      <c r="A40" s="139" t="s">
        <v>68</v>
      </c>
      <c r="B40" s="140" t="s">
        <v>69</v>
      </c>
      <c r="C40" s="141">
        <v>0</v>
      </c>
      <c r="D40" s="141"/>
      <c r="E40" s="142"/>
      <c r="F40" s="3"/>
      <c r="G40" s="3"/>
      <c r="H40" s="3"/>
      <c r="I40" s="3"/>
      <c r="J40" s="3"/>
    </row>
    <row r="41" spans="1:16383" ht="22.5" customHeight="1">
      <c r="A41" s="143"/>
      <c r="B41" s="144" t="s">
        <v>70</v>
      </c>
      <c r="C41" s="145">
        <v>0</v>
      </c>
      <c r="D41" s="145"/>
      <c r="E41" s="146"/>
      <c r="F41" s="3"/>
      <c r="G41" s="3"/>
      <c r="H41" s="3"/>
      <c r="I41" s="3"/>
      <c r="J41" s="3"/>
    </row>
    <row r="42" spans="1:16383" ht="22.5" customHeight="1">
      <c r="A42" s="147" t="s">
        <v>71</v>
      </c>
      <c r="B42" s="148"/>
      <c r="C42" s="148"/>
      <c r="D42" s="148"/>
      <c r="E42" s="149"/>
      <c r="F42" s="3"/>
      <c r="G42" s="3"/>
      <c r="H42" s="3"/>
      <c r="I42" s="3"/>
      <c r="J42" s="3"/>
    </row>
    <row r="43" spans="1:16383" ht="42.75" customHeight="1">
      <c r="A43" s="150" t="s">
        <v>72</v>
      </c>
      <c r="B43" s="151"/>
      <c r="C43" s="151"/>
      <c r="D43" s="151"/>
      <c r="E43" s="152"/>
      <c r="F43" s="3"/>
      <c r="G43" s="3"/>
      <c r="H43" s="3"/>
      <c r="I43" s="3"/>
      <c r="J43" s="3"/>
    </row>
    <row r="44" spans="1:16383" ht="44.25" customHeight="1" thickBot="1">
      <c r="A44" s="150" t="s">
        <v>73</v>
      </c>
      <c r="B44" s="151"/>
      <c r="C44" s="151"/>
      <c r="D44" s="151"/>
      <c r="E44" s="152"/>
      <c r="F44" s="3"/>
      <c r="G44" s="3"/>
      <c r="H44" s="3"/>
      <c r="I44" s="3"/>
      <c r="J44" s="3"/>
    </row>
    <row r="45" spans="1:16383" s="24" customFormat="1" ht="41.25" customHeight="1" thickBot="1">
      <c r="A45" s="153" t="s">
        <v>74</v>
      </c>
      <c r="B45" s="154"/>
      <c r="C45" s="154"/>
      <c r="D45" s="154"/>
      <c r="E45" s="155"/>
      <c r="F45" s="3"/>
      <c r="G45" s="3"/>
      <c r="H45" s="3"/>
      <c r="I45" s="3"/>
      <c r="J45" s="3"/>
      <c r="K45" s="4"/>
      <c r="L45" s="4"/>
      <c r="M45" s="4"/>
      <c r="N45" s="4"/>
    </row>
    <row r="46" spans="1:16383" ht="16" thickTop="1">
      <c r="F46" s="3"/>
      <c r="G46" s="3"/>
      <c r="H46" s="3"/>
      <c r="I46" s="3"/>
      <c r="J46" s="3"/>
    </row>
    <row r="47" spans="1:16383">
      <c r="F47" s="3"/>
      <c r="G47" s="3"/>
      <c r="H47" s="3"/>
      <c r="I47" s="3"/>
      <c r="J47" s="3"/>
    </row>
    <row r="48" spans="1:16383" ht="13.5" customHeight="1">
      <c r="F48" s="3"/>
      <c r="G48" s="3"/>
      <c r="H48" s="3"/>
      <c r="I48" s="3"/>
      <c r="J48" s="3"/>
    </row>
    <row r="49" spans="6:10" ht="13.5" customHeight="1">
      <c r="F49" s="3"/>
      <c r="G49" s="3"/>
      <c r="H49" s="3"/>
      <c r="I49" s="3"/>
      <c r="J49" s="3"/>
    </row>
  </sheetData>
  <mergeCells count="52">
    <mergeCell ref="A42:E42"/>
    <mergeCell ref="A43:E43"/>
    <mergeCell ref="A44:E44"/>
    <mergeCell ref="A45:E45"/>
    <mergeCell ref="G1:M1"/>
    <mergeCell ref="A32:D32"/>
    <mergeCell ref="A36:B37"/>
    <mergeCell ref="A38:B39"/>
    <mergeCell ref="A40:A41"/>
    <mergeCell ref="C40:E40"/>
    <mergeCell ref="C41:E41"/>
    <mergeCell ref="A25:E25"/>
    <mergeCell ref="A28:D28"/>
    <mergeCell ref="F28:G28"/>
    <mergeCell ref="B29:C29"/>
    <mergeCell ref="A30:D30"/>
    <mergeCell ref="B31:C31"/>
    <mergeCell ref="A22:C22"/>
    <mergeCell ref="D22:E22"/>
    <mergeCell ref="A23:C23"/>
    <mergeCell ref="D23:E23"/>
    <mergeCell ref="A24:C24"/>
    <mergeCell ref="D24:E24"/>
    <mergeCell ref="A21:C21"/>
    <mergeCell ref="D21:E21"/>
    <mergeCell ref="B11:C11"/>
    <mergeCell ref="A13:C13"/>
    <mergeCell ref="D13:E13"/>
    <mergeCell ref="A14:C14"/>
    <mergeCell ref="D18:E18"/>
    <mergeCell ref="B19:C19"/>
    <mergeCell ref="D19:E19"/>
    <mergeCell ref="B20:C20"/>
    <mergeCell ref="D20:E20"/>
    <mergeCell ref="G14:M14"/>
    <mergeCell ref="A15:A20"/>
    <mergeCell ref="B15:C18"/>
    <mergeCell ref="D15:E15"/>
    <mergeCell ref="D16:E16"/>
    <mergeCell ref="D17:E17"/>
    <mergeCell ref="B10:C10"/>
    <mergeCell ref="A1:E2"/>
    <mergeCell ref="A3:E3"/>
    <mergeCell ref="A4:E4"/>
    <mergeCell ref="H5:M5"/>
    <mergeCell ref="B6:C6"/>
    <mergeCell ref="H6:M6"/>
    <mergeCell ref="B7:C7"/>
    <mergeCell ref="A8:C8"/>
    <mergeCell ref="D8:E8"/>
    <mergeCell ref="G8:J8"/>
    <mergeCell ref="B9:C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심재헌</dc:creator>
  <cp:lastModifiedBy>Coral 이수화</cp:lastModifiedBy>
  <dcterms:created xsi:type="dcterms:W3CDTF">2024-08-21T00:28:57Z</dcterms:created>
  <dcterms:modified xsi:type="dcterms:W3CDTF">2024-09-09T05:36:06Z</dcterms:modified>
</cp:coreProperties>
</file>