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midasinfra-my.sharepoint.com/personal/sjh0108_midasin_com/Documents/바탕 화면/업로드용_H.lab툴킷_리튜얼/급여 툴킷/"/>
    </mc:Choice>
  </mc:AlternateContent>
  <xr:revisionPtr revIDLastSave="6" documentId="13_ncr:1_{841B3B22-478F-4FC7-9898-9007C97A7112}" xr6:coauthVersionLast="47" xr6:coauthVersionMax="47" xr10:uidLastSave="{AAF2C36A-29A5-4E5D-8464-2BB1C3818408}"/>
  <bookViews>
    <workbookView xWindow="-120" yWindow="-120" windowWidth="29040" windowHeight="15720" xr2:uid="{93679844-D65D-444C-862D-1DFAA097D909}"/>
  </bookViews>
  <sheets>
    <sheet name="00년 예상인건비" sheetId="1" r:id="rId1"/>
  </sheets>
  <definedNames>
    <definedName name="_xlnm._FilterDatabase" localSheetId="0" hidden="1">'00년 예상인건비'!$A$2:$AJ$17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4" i="1" l="1"/>
  <c r="M4" i="1" s="1"/>
  <c r="K3" i="1"/>
  <c r="I32" i="1"/>
  <c r="H32" i="1"/>
  <c r="I31" i="1"/>
  <c r="H31" i="1"/>
  <c r="H33" i="1" s="1"/>
  <c r="M17" i="1"/>
  <c r="AE17" i="1"/>
  <c r="M16" i="1"/>
  <c r="AE16" i="1"/>
  <c r="AE15" i="1"/>
  <c r="M14" i="1"/>
  <c r="AE14" i="1"/>
  <c r="M13" i="1"/>
  <c r="N13" i="1"/>
  <c r="M12" i="1"/>
  <c r="N12" i="1"/>
  <c r="M11" i="1"/>
  <c r="U11" i="1"/>
  <c r="M10" i="1"/>
  <c r="U10" i="1"/>
  <c r="M9" i="1"/>
  <c r="U9" i="1"/>
  <c r="M8" i="1"/>
  <c r="U8" i="1"/>
  <c r="M7" i="1"/>
  <c r="U7" i="1"/>
  <c r="N6" i="1"/>
  <c r="X4" i="1"/>
  <c r="W4" i="1"/>
  <c r="L3" i="1"/>
  <c r="I3" i="1"/>
  <c r="C3" i="1"/>
  <c r="AI1" i="1"/>
  <c r="AF1" i="1"/>
  <c r="I33" i="1" l="1"/>
  <c r="V3" i="1"/>
  <c r="W3" i="1"/>
  <c r="X3" i="1"/>
  <c r="I20" i="1"/>
  <c r="H20" i="1"/>
  <c r="O13" i="1"/>
  <c r="P13" i="1" s="1"/>
  <c r="Q13" i="1" s="1"/>
  <c r="M15" i="1"/>
  <c r="AE6" i="1"/>
  <c r="AE11" i="1"/>
  <c r="AE7" i="1"/>
  <c r="AE13" i="1"/>
  <c r="J3" i="1"/>
  <c r="AE8" i="1"/>
  <c r="AE10" i="1"/>
  <c r="N5" i="1"/>
  <c r="J20" i="1"/>
  <c r="U5" i="1"/>
  <c r="N7" i="1"/>
  <c r="O7" i="1" s="1"/>
  <c r="P7" i="1" s="1"/>
  <c r="Q7" i="1" s="1"/>
  <c r="N10" i="1"/>
  <c r="O10" i="1" s="1"/>
  <c r="P10" i="1" s="1"/>
  <c r="Q10" i="1" s="1"/>
  <c r="U6" i="1"/>
  <c r="N8" i="1"/>
  <c r="O8" i="1" s="1"/>
  <c r="P8" i="1" s="1"/>
  <c r="Q8" i="1" s="1"/>
  <c r="N11" i="1"/>
  <c r="O11" i="1" s="1"/>
  <c r="P11" i="1" s="1"/>
  <c r="Q11" i="1" s="1"/>
  <c r="M6" i="1"/>
  <c r="O6" i="1" s="1"/>
  <c r="P6" i="1" s="1"/>
  <c r="Q6" i="1" s="1"/>
  <c r="O12" i="1"/>
  <c r="P12" i="1" s="1"/>
  <c r="Q12" i="1" s="1"/>
  <c r="U4" i="1"/>
  <c r="M5" i="1"/>
  <c r="AE12" i="1"/>
  <c r="U13" i="1"/>
  <c r="U14" i="1"/>
  <c r="U15" i="1"/>
  <c r="U16" i="1"/>
  <c r="U17" i="1"/>
  <c r="H3" i="1"/>
  <c r="N9" i="1"/>
  <c r="O9" i="1" s="1"/>
  <c r="P9" i="1" s="1"/>
  <c r="Q9" i="1" s="1"/>
  <c r="U12" i="1"/>
  <c r="N4" i="1"/>
  <c r="O4" i="1" s="1"/>
  <c r="P4" i="1" s="1"/>
  <c r="Q4" i="1" s="1"/>
  <c r="AE9" i="1"/>
  <c r="N14" i="1"/>
  <c r="O14" i="1" s="1"/>
  <c r="P14" i="1" s="1"/>
  <c r="Q14" i="1" s="1"/>
  <c r="N15" i="1"/>
  <c r="O15" i="1" s="1"/>
  <c r="P15" i="1" s="1"/>
  <c r="Q15" i="1" s="1"/>
  <c r="N16" i="1"/>
  <c r="O16" i="1" s="1"/>
  <c r="P16" i="1" s="1"/>
  <c r="Q16" i="1" s="1"/>
  <c r="N17" i="1"/>
  <c r="O17" i="1" s="1"/>
  <c r="P17" i="1" s="1"/>
  <c r="Q17" i="1" s="1"/>
  <c r="AE5" i="1"/>
  <c r="AE4" i="1"/>
  <c r="S4" i="1"/>
  <c r="T4" i="1" s="1"/>
  <c r="U20" i="1" l="1"/>
  <c r="O5" i="1"/>
  <c r="P5" i="1" s="1"/>
  <c r="Q5" i="1" s="1"/>
  <c r="Q3" i="1" s="1"/>
  <c r="AD13" i="1"/>
  <c r="V1" i="1"/>
  <c r="AD8" i="1"/>
  <c r="Q20" i="1"/>
  <c r="AF4" i="1"/>
  <c r="AE3" i="1"/>
  <c r="AJ4" i="1"/>
  <c r="AI4" i="1"/>
  <c r="AH4" i="1"/>
  <c r="AD16" i="1"/>
  <c r="AD15" i="1"/>
  <c r="U3" i="1"/>
  <c r="AD7" i="1"/>
  <c r="AD14" i="1"/>
  <c r="AD17" i="1"/>
  <c r="AD11" i="1" l="1"/>
  <c r="AD6" i="1"/>
  <c r="AD10" i="1"/>
  <c r="AD5" i="1"/>
  <c r="AH3" i="1"/>
  <c r="AD9" i="1"/>
  <c r="AI3" i="1"/>
  <c r="AJ3" i="1"/>
  <c r="AD12" i="1"/>
  <c r="AG4" i="1"/>
  <c r="AD4" i="1" s="1"/>
  <c r="E4" i="1" s="1"/>
  <c r="AF3" i="1"/>
  <c r="AD20" i="1" l="1"/>
  <c r="AD3" i="1"/>
  <c r="E3" i="1" s="1"/>
  <c r="AG3" i="1"/>
</calcChain>
</file>

<file path=xl/sharedStrings.xml><?xml version="1.0" encoding="utf-8"?>
<sst xmlns="http://schemas.openxmlformats.org/spreadsheetml/2006/main" count="38" uniqueCount="37">
  <si>
    <t>동결</t>
    <phoneticPr fontId="2" type="noConversion"/>
  </si>
  <si>
    <t>구분</t>
    <phoneticPr fontId="2" type="noConversion"/>
  </si>
  <si>
    <t>사원번호</t>
    <phoneticPr fontId="2" type="noConversion"/>
  </si>
  <si>
    <t>대상인원</t>
    <phoneticPr fontId="2" type="noConversion"/>
  </si>
  <si>
    <t>소속부서</t>
    <phoneticPr fontId="2" type="noConversion"/>
  </si>
  <si>
    <t>총 인건비</t>
    <phoneticPr fontId="2" type="noConversion"/>
  </si>
  <si>
    <t>기본연봉</t>
    <phoneticPr fontId="2" type="noConversion"/>
  </si>
  <si>
    <t>포상금</t>
    <phoneticPr fontId="2" type="noConversion"/>
  </si>
  <si>
    <t>퇴직금추계액</t>
    <phoneticPr fontId="2" type="noConversion"/>
  </si>
  <si>
    <t>연차보상비
(10개 보상)</t>
    <phoneticPr fontId="2" type="noConversion"/>
  </si>
  <si>
    <t>식사비(조중+석)</t>
    <phoneticPr fontId="2" type="noConversion"/>
  </si>
  <si>
    <t>카페비</t>
    <phoneticPr fontId="2" type="noConversion"/>
  </si>
  <si>
    <t>급여외주비</t>
    <phoneticPr fontId="2" type="noConversion"/>
  </si>
  <si>
    <t>급여외주비
(사업소득간이지급보수료)</t>
  </si>
  <si>
    <t>급여외주비
(타소득)</t>
  </si>
  <si>
    <t>급여외주비
(연말정산)</t>
  </si>
  <si>
    <t>급여외주비
(대행수수료)</t>
  </si>
  <si>
    <t>급여외주비
(대납수수료)</t>
  </si>
  <si>
    <t>4 대 보험
(회사 부담분)</t>
    <phoneticPr fontId="2" type="noConversion"/>
  </si>
  <si>
    <t>연봉 총액</t>
    <phoneticPr fontId="2" type="noConversion"/>
  </si>
  <si>
    <t>건강</t>
    <phoneticPr fontId="2" type="noConversion"/>
  </si>
  <si>
    <t>장기요양</t>
    <phoneticPr fontId="2" type="noConversion"/>
  </si>
  <si>
    <t>국민</t>
    <phoneticPr fontId="2" type="noConversion"/>
  </si>
  <si>
    <t>고용</t>
    <phoneticPr fontId="2" type="noConversion"/>
  </si>
  <si>
    <t>산재</t>
    <phoneticPr fontId="2" type="noConversion"/>
  </si>
  <si>
    <t>연</t>
    <phoneticPr fontId="2" type="noConversion"/>
  </si>
  <si>
    <t>월</t>
    <phoneticPr fontId="2" type="noConversion"/>
  </si>
  <si>
    <t>22년 직급</t>
    <phoneticPr fontId="2" type="noConversion"/>
  </si>
  <si>
    <t>23년 직급</t>
    <phoneticPr fontId="2" type="noConversion"/>
  </si>
  <si>
    <t>과장</t>
    <phoneticPr fontId="2" type="noConversion"/>
  </si>
  <si>
    <t>차장</t>
    <phoneticPr fontId="2" type="noConversion"/>
  </si>
  <si>
    <t>홍길동</t>
    <phoneticPr fontId="2" type="noConversion"/>
  </si>
  <si>
    <t>00전략실</t>
    <phoneticPr fontId="2" type="noConversion"/>
  </si>
  <si>
    <t>직책수당</t>
    <phoneticPr fontId="2" type="noConversion"/>
  </si>
  <si>
    <t>성과급</t>
    <phoneticPr fontId="2" type="noConversion"/>
  </si>
  <si>
    <t>복지포인트</t>
    <phoneticPr fontId="2" type="noConversion"/>
  </si>
  <si>
    <t>&lt;㈜00 00년 예상인건비&gt;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</si>
</sst>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1" formatCode="_-* #,##0_-;\-* #,##0_-;_-* &quot;-&quot;_-;_-@_-"/>
    <numFmt numFmtId="43" formatCode="_-* #,##0.00_-;\-* #,##0.00_-;_-* &quot;-&quot;??_-;_-@_-"/>
    <numFmt numFmtId="176" formatCode="00&quot;명&quot;"/>
    <numFmt numFmtId="177" formatCode="0.0%"/>
    <numFmt numFmtId="178" formatCode="0.0000"/>
    <numFmt numFmtId="179" formatCode="0.0"/>
  </numFmts>
  <fonts count="12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name val="돋움"/>
      <family val="3"/>
      <charset val="129"/>
    </font>
    <font>
      <b/>
      <sz val="11"/>
      <color theme="1"/>
      <name val="Pretendard"/>
      <family val="3"/>
      <charset val="129"/>
    </font>
    <font>
      <sz val="10"/>
      <color theme="1"/>
      <name val="Pretendard"/>
      <family val="3"/>
      <charset val="129"/>
    </font>
    <font>
      <sz val="11"/>
      <color theme="1"/>
      <name val="Pretendard"/>
      <family val="3"/>
      <charset val="129"/>
    </font>
    <font>
      <b/>
      <sz val="10"/>
      <color theme="1"/>
      <name val="Pretendard"/>
      <family val="3"/>
      <charset val="129"/>
    </font>
    <font>
      <b/>
      <sz val="10"/>
      <color theme="0"/>
      <name val="Pretendard"/>
      <family val="3"/>
      <charset val="129"/>
    </font>
    <font>
      <b/>
      <sz val="10"/>
      <name val="Pretendard"/>
      <family val="3"/>
      <charset val="129"/>
    </font>
    <font>
      <sz val="11"/>
      <name val="Pretendard"/>
      <family val="3"/>
      <charset val="129"/>
    </font>
    <font>
      <sz val="10"/>
      <color indexed="8"/>
      <name val="Pretendard"/>
      <family val="3"/>
      <charset val="129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0.79998168889431442"/>
        <bgColor indexed="64"/>
      </patternFill>
    </fill>
  </fills>
  <borders count="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5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3" fillId="0" borderId="0"/>
  </cellStyleXfs>
  <cellXfs count="44">
    <xf numFmtId="0" fontId="0" fillId="0" borderId="0" xfId="0">
      <alignment vertical="center"/>
    </xf>
    <xf numFmtId="0" fontId="4" fillId="0" borderId="0" xfId="0" applyFont="1">
      <alignment vertical="center"/>
    </xf>
    <xf numFmtId="0" fontId="5" fillId="0" borderId="0" xfId="0" quotePrefix="1" applyFont="1">
      <alignment vertical="center"/>
    </xf>
    <xf numFmtId="0" fontId="5" fillId="0" borderId="0" xfId="0" applyFont="1">
      <alignment vertical="center"/>
    </xf>
    <xf numFmtId="41" fontId="5" fillId="0" borderId="0" xfId="0" applyNumberFormat="1" applyFont="1">
      <alignment vertical="center"/>
    </xf>
    <xf numFmtId="0" fontId="6" fillId="0" borderId="0" xfId="0" applyFont="1">
      <alignment vertical="center"/>
    </xf>
    <xf numFmtId="0" fontId="5" fillId="0" borderId="0" xfId="0" applyFont="1" applyAlignment="1">
      <alignment horizontal="center" vertical="center"/>
    </xf>
    <xf numFmtId="0" fontId="7" fillId="2" borderId="0" xfId="0" applyFont="1" applyFill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8" fillId="3" borderId="1" xfId="0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 wrapText="1"/>
    </xf>
    <xf numFmtId="41" fontId="8" fillId="3" borderId="1" xfId="1" applyFont="1" applyFill="1" applyBorder="1" applyAlignment="1">
      <alignment horizontal="center" vertical="center" wrapText="1"/>
    </xf>
    <xf numFmtId="41" fontId="8" fillId="3" borderId="1" xfId="3" applyFont="1" applyFill="1" applyBorder="1" applyAlignment="1">
      <alignment horizontal="center" vertical="center" wrapText="1"/>
    </xf>
    <xf numFmtId="0" fontId="5" fillId="7" borderId="0" xfId="0" applyFont="1" applyFill="1" applyAlignment="1">
      <alignment horizontal="center" vertical="center"/>
    </xf>
    <xf numFmtId="0" fontId="5" fillId="7" borderId="0" xfId="0" applyFont="1" applyFill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176" fontId="9" fillId="0" borderId="2" xfId="0" applyNumberFormat="1" applyFont="1" applyBorder="1" applyAlignment="1">
      <alignment horizontal="center" vertical="center"/>
    </xf>
    <xf numFmtId="41" fontId="9" fillId="2" borderId="2" xfId="1" applyFont="1" applyFill="1" applyBorder="1" applyAlignment="1">
      <alignment horizontal="center" vertical="center"/>
    </xf>
    <xf numFmtId="41" fontId="9" fillId="0" borderId="1" xfId="0" applyNumberFormat="1" applyFont="1" applyBorder="1" applyAlignment="1">
      <alignment horizontal="center" vertical="center"/>
    </xf>
    <xf numFmtId="41" fontId="9" fillId="4" borderId="1" xfId="0" applyNumberFormat="1" applyFont="1" applyFill="1" applyBorder="1" applyAlignment="1">
      <alignment horizontal="center" vertical="center"/>
    </xf>
    <xf numFmtId="41" fontId="9" fillId="4" borderId="1" xfId="1" applyFont="1" applyFill="1" applyBorder="1" applyAlignment="1">
      <alignment horizontal="center" vertical="center" wrapText="1"/>
    </xf>
    <xf numFmtId="41" fontId="9" fillId="5" borderId="1" xfId="0" applyNumberFormat="1" applyFont="1" applyFill="1" applyBorder="1" applyAlignment="1">
      <alignment horizontal="center" vertical="center"/>
    </xf>
    <xf numFmtId="0" fontId="8" fillId="3" borderId="3" xfId="0" applyFont="1" applyFill="1" applyBorder="1" applyAlignment="1">
      <alignment horizontal="center" vertical="center"/>
    </xf>
    <xf numFmtId="0" fontId="10" fillId="0" borderId="4" xfId="4" applyFont="1" applyBorder="1" applyAlignment="1">
      <alignment horizontal="center" vertical="center"/>
    </xf>
    <xf numFmtId="41" fontId="9" fillId="0" borderId="2" xfId="1" applyFont="1" applyFill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41" fontId="11" fillId="4" borderId="1" xfId="1" applyFont="1" applyFill="1" applyBorder="1" applyAlignment="1">
      <alignment horizontal="center" vertical="center"/>
    </xf>
    <xf numFmtId="41" fontId="7" fillId="4" borderId="1" xfId="1" applyFont="1" applyFill="1" applyBorder="1">
      <alignment vertical="center"/>
    </xf>
    <xf numFmtId="41" fontId="7" fillId="6" borderId="1" xfId="1" applyFont="1" applyFill="1" applyBorder="1" applyAlignment="1">
      <alignment horizontal="center" vertical="center"/>
    </xf>
    <xf numFmtId="41" fontId="11" fillId="5" borderId="1" xfId="1" applyFont="1" applyFill="1" applyBorder="1" applyAlignment="1">
      <alignment horizontal="center" vertical="center"/>
    </xf>
    <xf numFmtId="41" fontId="11" fillId="0" borderId="1" xfId="1" applyFont="1" applyFill="1" applyBorder="1" applyAlignment="1">
      <alignment horizontal="center" vertical="center"/>
    </xf>
    <xf numFmtId="41" fontId="11" fillId="0" borderId="1" xfId="3" applyFont="1" applyFill="1" applyBorder="1" applyAlignment="1">
      <alignment horizontal="center" vertical="center"/>
    </xf>
    <xf numFmtId="41" fontId="7" fillId="6" borderId="1" xfId="3" applyFont="1" applyFill="1" applyBorder="1" applyAlignment="1">
      <alignment horizontal="center" vertical="center"/>
    </xf>
    <xf numFmtId="41" fontId="7" fillId="4" borderId="1" xfId="3" applyFont="1" applyFill="1" applyBorder="1" applyAlignment="1">
      <alignment horizontal="center" vertical="center"/>
    </xf>
    <xf numFmtId="41" fontId="5" fillId="0" borderId="0" xfId="1" applyFont="1">
      <alignment vertical="center"/>
    </xf>
    <xf numFmtId="41" fontId="5" fillId="0" borderId="0" xfId="0" applyNumberFormat="1" applyFont="1" applyAlignment="1">
      <alignment horizontal="center" vertical="center"/>
    </xf>
    <xf numFmtId="41" fontId="5" fillId="0" borderId="0" xfId="1" applyFont="1" applyAlignment="1">
      <alignment horizontal="center" vertical="center"/>
    </xf>
    <xf numFmtId="43" fontId="5" fillId="0" borderId="0" xfId="0" applyNumberFormat="1" applyFont="1">
      <alignment vertical="center"/>
    </xf>
    <xf numFmtId="177" fontId="5" fillId="0" borderId="0" xfId="2" applyNumberFormat="1" applyFont="1" applyAlignment="1">
      <alignment horizontal="center" vertical="center"/>
    </xf>
    <xf numFmtId="178" fontId="5" fillId="0" borderId="0" xfId="0" applyNumberFormat="1" applyFont="1">
      <alignment vertical="center"/>
    </xf>
    <xf numFmtId="0" fontId="5" fillId="0" borderId="0" xfId="0" applyFont="1" applyAlignment="1">
      <alignment horizontal="left" vertical="center"/>
    </xf>
    <xf numFmtId="177" fontId="5" fillId="0" borderId="0" xfId="2" applyNumberFormat="1" applyFont="1">
      <alignment vertical="center"/>
    </xf>
    <xf numFmtId="179" fontId="5" fillId="2" borderId="0" xfId="0" applyNumberFormat="1" applyFont="1" applyFill="1">
      <alignment vertical="center"/>
    </xf>
  </cellXfs>
  <cellStyles count="5">
    <cellStyle name="백분율" xfId="2" builtinId="5"/>
    <cellStyle name="쉼표 [0]" xfId="1" builtinId="6"/>
    <cellStyle name="쉼표 [0] 2" xfId="3" xr:uid="{2B22F571-384A-4FA8-9E48-287E02A71E32}"/>
    <cellStyle name="표준" xfId="0" builtinId="0"/>
    <cellStyle name="표준 13 2" xfId="4" xr:uid="{1662CD82-FF3D-400A-AAD5-E9AC97BDE020}"/>
  </cellStyles>
  <dxfs count="465">
    <dxf>
      <fill>
        <patternFill>
          <bgColor theme="9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1" tint="0.499984740745262"/>
        </patternFill>
      </fill>
    </dxf>
    <dxf>
      <fill>
        <patternFill>
          <bgColor theme="8" tint="0.79998168889431442"/>
        </patternFill>
      </fill>
    </dxf>
    <dxf>
      <fill>
        <patternFill>
          <bgColor theme="1" tint="0.499984740745262"/>
        </patternFill>
      </fill>
    </dxf>
    <dxf>
      <fill>
        <patternFill>
          <bgColor theme="9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1" tint="0.499984740745262"/>
        </patternFill>
      </fill>
    </dxf>
    <dxf>
      <fill>
        <patternFill>
          <bgColor theme="9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1" tint="0.499984740745262"/>
        </patternFill>
      </fill>
    </dxf>
    <dxf>
      <fill>
        <patternFill>
          <bgColor theme="1" tint="0.499984740745262"/>
        </patternFill>
      </fill>
    </dxf>
    <dxf>
      <fill>
        <patternFill>
          <bgColor theme="1" tint="0.499984740745262"/>
        </patternFill>
      </fill>
    </dxf>
    <dxf>
      <fill>
        <patternFill>
          <bgColor theme="8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1" tint="0.49998474074526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1" tint="0.499984740745262"/>
        </patternFill>
      </fill>
    </dxf>
    <dxf>
      <fill>
        <patternFill>
          <bgColor theme="6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1" tint="0.499984740745262"/>
        </patternFill>
      </fill>
    </dxf>
    <dxf>
      <fill>
        <patternFill>
          <bgColor theme="1" tint="0.499984740745262"/>
        </patternFill>
      </fill>
    </dxf>
    <dxf>
      <fill>
        <patternFill>
          <bgColor theme="6" tint="0.79998168889431442"/>
        </patternFill>
      </fill>
    </dxf>
    <dxf>
      <fill>
        <patternFill>
          <bgColor theme="1" tint="0.499984740745262"/>
        </patternFill>
      </fill>
    </dxf>
    <dxf>
      <fill>
        <patternFill>
          <bgColor theme="1" tint="0.49998474074526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1" tint="0.49998474074526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1" tint="0.499984740745262"/>
        </patternFill>
      </fill>
    </dxf>
    <dxf>
      <fill>
        <patternFill>
          <bgColor theme="1" tint="0.499984740745262"/>
        </patternFill>
      </fill>
    </dxf>
    <dxf>
      <fill>
        <patternFill>
          <bgColor theme="8" tint="0.79998168889431442"/>
        </patternFill>
      </fill>
    </dxf>
    <dxf>
      <fill>
        <patternFill>
          <bgColor theme="1" tint="0.49998474074526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1" tint="0.49998474074526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1" tint="0.499984740745262"/>
        </patternFill>
      </fill>
    </dxf>
    <dxf>
      <fill>
        <patternFill>
          <bgColor theme="1" tint="0.499984740745262"/>
        </patternFill>
      </fill>
    </dxf>
    <dxf>
      <fill>
        <patternFill>
          <bgColor theme="1" tint="0.499984740745262"/>
        </patternFill>
      </fill>
    </dxf>
    <dxf>
      <fill>
        <patternFill>
          <bgColor theme="9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1" tint="0.499984740745262"/>
        </patternFill>
      </fill>
    </dxf>
    <dxf>
      <fill>
        <patternFill>
          <bgColor theme="6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1" tint="0.499984740745262"/>
        </patternFill>
      </fill>
    </dxf>
    <dxf>
      <fill>
        <patternFill>
          <bgColor theme="8" tint="0.79998168889431442"/>
        </patternFill>
      </fill>
    </dxf>
    <dxf>
      <fill>
        <patternFill>
          <bgColor theme="1" tint="0.49998474074526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1" tint="0.499984740745262"/>
        </patternFill>
      </fill>
    </dxf>
    <dxf>
      <fill>
        <patternFill>
          <bgColor theme="1" tint="0.499984740745262"/>
        </patternFill>
      </fill>
    </dxf>
    <dxf>
      <fill>
        <patternFill>
          <bgColor theme="1" tint="0.499984740745262"/>
        </patternFill>
      </fill>
    </dxf>
    <dxf>
      <fill>
        <patternFill>
          <bgColor theme="1" tint="0.499984740745262"/>
        </patternFill>
      </fill>
    </dxf>
    <dxf>
      <fill>
        <patternFill>
          <bgColor theme="6" tint="0.79998168889431442"/>
        </patternFill>
      </fill>
    </dxf>
    <dxf>
      <fill>
        <patternFill>
          <bgColor theme="1" tint="0.499984740745262"/>
        </patternFill>
      </fill>
    </dxf>
    <dxf>
      <fill>
        <patternFill>
          <bgColor theme="1" tint="0.49998474074526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1" tint="0.499984740745262"/>
        </patternFill>
      </fill>
    </dxf>
    <dxf>
      <fill>
        <patternFill>
          <bgColor theme="8" tint="0.79998168889431442"/>
        </patternFill>
      </fill>
    </dxf>
    <dxf>
      <fill>
        <patternFill>
          <bgColor theme="1" tint="0.499984740745262"/>
        </patternFill>
      </fill>
    </dxf>
    <dxf>
      <fill>
        <patternFill>
          <bgColor theme="6" tint="0.79998168889431442"/>
        </patternFill>
      </fill>
    </dxf>
    <dxf>
      <fill>
        <patternFill>
          <bgColor theme="1" tint="0.49998474074526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1" tint="0.499984740745262"/>
        </patternFill>
      </fill>
    </dxf>
    <dxf>
      <fill>
        <patternFill>
          <bgColor theme="6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1" tint="0.499984740745262"/>
        </patternFill>
      </fill>
    </dxf>
    <dxf>
      <fill>
        <patternFill>
          <bgColor theme="6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1" tint="0.499984740745262"/>
        </patternFill>
      </fill>
    </dxf>
    <dxf>
      <fill>
        <patternFill>
          <bgColor theme="8" tint="0.79998168889431442"/>
        </patternFill>
      </fill>
    </dxf>
    <dxf>
      <fill>
        <patternFill>
          <bgColor theme="1" tint="0.499984740745262"/>
        </patternFill>
      </fill>
    </dxf>
    <dxf>
      <fill>
        <patternFill>
          <bgColor theme="9" tint="0.79998168889431442"/>
        </patternFill>
      </fill>
    </dxf>
    <dxf>
      <fill>
        <patternFill>
          <bgColor theme="1" tint="0.49998474074526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1" tint="0.499984740745262"/>
        </patternFill>
      </fill>
    </dxf>
    <dxf>
      <fill>
        <patternFill>
          <bgColor theme="8" tint="0.79998168889431442"/>
        </patternFill>
      </fill>
    </dxf>
    <dxf>
      <fill>
        <patternFill>
          <bgColor theme="1" tint="0.49998474074526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8" tint="0.79998168889431442"/>
        </patternFill>
      </fill>
    </dxf>
    <dxf>
      <fill>
        <patternFill>
          <bgColor theme="1" tint="0.499984740745262"/>
        </patternFill>
      </fill>
    </dxf>
    <dxf>
      <fill>
        <patternFill>
          <bgColor theme="8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1" tint="0.49998474074526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9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1" tint="0.499984740745262"/>
        </patternFill>
      </fill>
    </dxf>
    <dxf>
      <fill>
        <patternFill>
          <bgColor theme="8" tint="0.79998168889431442"/>
        </patternFill>
      </fill>
    </dxf>
    <dxf>
      <fill>
        <patternFill>
          <bgColor theme="1" tint="0.499984740745262"/>
        </patternFill>
      </fill>
    </dxf>
    <dxf>
      <fill>
        <patternFill>
          <bgColor theme="9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1" tint="0.49998474074526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1" tint="0.499984740745262"/>
        </patternFill>
      </fill>
    </dxf>
    <dxf>
      <fill>
        <patternFill>
          <bgColor theme="1" tint="0.499984740745262"/>
        </patternFill>
      </fill>
    </dxf>
    <dxf>
      <fill>
        <patternFill>
          <bgColor theme="6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1" tint="0.499984740745262"/>
        </patternFill>
      </fill>
    </dxf>
    <dxf>
      <fill>
        <patternFill>
          <bgColor theme="8" tint="0.79998168889431442"/>
        </patternFill>
      </fill>
    </dxf>
    <dxf>
      <fill>
        <patternFill>
          <bgColor theme="1" tint="0.499984740745262"/>
        </patternFill>
      </fill>
    </dxf>
    <dxf>
      <fill>
        <patternFill>
          <bgColor theme="6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1" tint="0.499984740745262"/>
        </patternFill>
      </fill>
    </dxf>
    <dxf>
      <fill>
        <patternFill>
          <bgColor theme="8" tint="0.79998168889431442"/>
        </patternFill>
      </fill>
    </dxf>
    <dxf>
      <fill>
        <patternFill>
          <bgColor theme="1" tint="0.499984740745262"/>
        </patternFill>
      </fill>
    </dxf>
    <dxf>
      <fill>
        <patternFill>
          <bgColor theme="6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1" tint="0.499984740745262"/>
        </patternFill>
      </fill>
    </dxf>
    <dxf>
      <fill>
        <patternFill>
          <bgColor theme="6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1" tint="0.49998474074526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1" tint="0.499984740745262"/>
        </patternFill>
      </fill>
    </dxf>
    <dxf>
      <fill>
        <patternFill>
          <bgColor theme="8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1" tint="0.499984740745262"/>
        </patternFill>
      </fill>
    </dxf>
    <dxf>
      <fill>
        <patternFill>
          <bgColor theme="8" tint="0.79998168889431442"/>
        </patternFill>
      </fill>
    </dxf>
    <dxf>
      <fill>
        <patternFill>
          <bgColor theme="1" tint="0.499984740745262"/>
        </patternFill>
      </fill>
    </dxf>
    <dxf>
      <fill>
        <patternFill>
          <bgColor theme="6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1" tint="0.499984740745262"/>
        </patternFill>
      </fill>
    </dxf>
    <dxf>
      <fill>
        <patternFill>
          <bgColor theme="6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1" tint="0.499984740745262"/>
        </patternFill>
      </fill>
    </dxf>
    <dxf>
      <fill>
        <patternFill>
          <bgColor theme="8" tint="0.79998168889431442"/>
        </patternFill>
      </fill>
    </dxf>
    <dxf>
      <fill>
        <patternFill>
          <bgColor theme="1" tint="0.499984740745262"/>
        </patternFill>
      </fill>
    </dxf>
    <dxf>
      <fill>
        <patternFill>
          <bgColor theme="9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1" tint="0.499984740745262"/>
        </patternFill>
      </fill>
    </dxf>
    <dxf>
      <fill>
        <patternFill>
          <bgColor theme="1" tint="0.499984740745262"/>
        </patternFill>
      </fill>
    </dxf>
    <dxf>
      <fill>
        <patternFill>
          <bgColor theme="6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1" tint="0.499984740745262"/>
        </patternFill>
      </fill>
    </dxf>
    <dxf>
      <fill>
        <patternFill>
          <bgColor theme="8" tint="0.79998168889431442"/>
        </patternFill>
      </fill>
    </dxf>
    <dxf>
      <fill>
        <patternFill>
          <bgColor theme="1" tint="0.499984740745262"/>
        </patternFill>
      </fill>
    </dxf>
    <dxf>
      <fill>
        <patternFill>
          <bgColor theme="6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1" tint="0.499984740745262"/>
        </patternFill>
      </fill>
    </dxf>
    <dxf>
      <fill>
        <patternFill>
          <bgColor theme="1" tint="0.49998474074526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1" tint="0.499984740745262"/>
        </patternFill>
      </fill>
    </dxf>
    <dxf>
      <fill>
        <patternFill>
          <bgColor theme="9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1" tint="0.499984740745262"/>
        </patternFill>
      </fill>
    </dxf>
    <dxf>
      <fill>
        <patternFill>
          <bgColor theme="8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1" tint="0.499984740745262"/>
        </patternFill>
      </fill>
    </dxf>
    <dxf>
      <fill>
        <patternFill>
          <bgColor theme="8" tint="0.79998168889431442"/>
        </patternFill>
      </fill>
    </dxf>
    <dxf>
      <fill>
        <patternFill>
          <bgColor theme="1" tint="0.499984740745262"/>
        </patternFill>
      </fill>
    </dxf>
    <dxf>
      <fill>
        <patternFill>
          <bgColor theme="1" tint="0.499984740745262"/>
        </patternFill>
      </fill>
    </dxf>
    <dxf>
      <fill>
        <patternFill>
          <bgColor theme="9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1" tint="0.499984740745262"/>
        </patternFill>
      </fill>
    </dxf>
    <dxf>
      <fill>
        <patternFill>
          <bgColor theme="8" tint="0.79998168889431442"/>
        </patternFill>
      </fill>
    </dxf>
    <dxf>
      <fill>
        <patternFill>
          <bgColor theme="1" tint="0.49998474074526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1" tint="0.499984740745262"/>
        </patternFill>
      </fill>
    </dxf>
    <dxf>
      <fill>
        <patternFill>
          <bgColor theme="6" tint="0.79998168889431442"/>
        </patternFill>
      </fill>
    </dxf>
    <dxf>
      <fill>
        <patternFill>
          <bgColor theme="1" tint="0.499984740745262"/>
        </patternFill>
      </fill>
    </dxf>
    <dxf>
      <fill>
        <patternFill>
          <bgColor theme="1" tint="0.499984740745262"/>
        </patternFill>
      </fill>
    </dxf>
    <dxf>
      <fill>
        <patternFill>
          <bgColor theme="9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1" tint="0.499984740745262"/>
        </patternFill>
      </fill>
    </dxf>
    <dxf>
      <fill>
        <patternFill>
          <bgColor theme="9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1" tint="0.49998474074526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1" tint="0.499984740745262"/>
        </patternFill>
      </fill>
    </dxf>
    <dxf>
      <fill>
        <patternFill>
          <bgColor theme="8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1" tint="0.499984740745262"/>
        </patternFill>
      </fill>
    </dxf>
    <dxf>
      <fill>
        <patternFill>
          <bgColor theme="6" tint="0.79998168889431442"/>
        </patternFill>
      </fill>
    </dxf>
    <dxf>
      <fill>
        <patternFill>
          <bgColor theme="1" tint="0.499984740745262"/>
        </patternFill>
      </fill>
    </dxf>
    <dxf>
      <fill>
        <patternFill>
          <bgColor theme="8" tint="0.79998168889431442"/>
        </patternFill>
      </fill>
    </dxf>
    <dxf>
      <fill>
        <patternFill>
          <bgColor theme="1" tint="0.499984740745262"/>
        </patternFill>
      </fill>
    </dxf>
    <dxf>
      <fill>
        <patternFill>
          <bgColor theme="9" tint="0.79998168889431442"/>
        </patternFill>
      </fill>
    </dxf>
    <dxf>
      <fill>
        <patternFill>
          <bgColor theme="1" tint="0.499984740745262"/>
        </patternFill>
      </fill>
    </dxf>
    <dxf>
      <fill>
        <patternFill>
          <bgColor theme="1" tint="0.499984740745262"/>
        </patternFill>
      </fill>
    </dxf>
    <dxf>
      <fill>
        <patternFill>
          <bgColor theme="9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1" tint="0.499984740745262"/>
        </patternFill>
      </fill>
    </dxf>
    <dxf>
      <fill>
        <patternFill>
          <bgColor theme="8" tint="0.79998168889431442"/>
        </patternFill>
      </fill>
    </dxf>
    <dxf>
      <fill>
        <patternFill>
          <bgColor theme="1" tint="0.499984740745262"/>
        </patternFill>
      </fill>
    </dxf>
    <dxf>
      <fill>
        <patternFill>
          <bgColor theme="6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1" tint="0.499984740745262"/>
        </patternFill>
      </fill>
    </dxf>
    <dxf>
      <fill>
        <patternFill>
          <bgColor theme="1" tint="0.499984740745262"/>
        </patternFill>
      </fill>
    </dxf>
    <dxf>
      <fill>
        <patternFill>
          <bgColor theme="6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1" tint="0.499984740745262"/>
        </patternFill>
      </fill>
    </dxf>
    <dxf>
      <fill>
        <patternFill>
          <bgColor theme="8" tint="0.79998168889431442"/>
        </patternFill>
      </fill>
    </dxf>
    <dxf>
      <fill>
        <patternFill>
          <bgColor theme="1" tint="0.499984740745262"/>
        </patternFill>
      </fill>
    </dxf>
    <dxf>
      <fill>
        <patternFill>
          <bgColor theme="6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1" tint="0.499984740745262"/>
        </patternFill>
      </fill>
    </dxf>
    <dxf>
      <fill>
        <patternFill>
          <bgColor theme="8" tint="0.79998168889431442"/>
        </patternFill>
      </fill>
    </dxf>
    <dxf>
      <fill>
        <patternFill>
          <bgColor theme="1" tint="0.499984740745262"/>
        </patternFill>
      </fill>
    </dxf>
    <dxf>
      <fill>
        <patternFill>
          <bgColor theme="1" tint="0.499984740745262"/>
        </patternFill>
      </fill>
    </dxf>
    <dxf>
      <fill>
        <patternFill>
          <bgColor theme="6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1" tint="0.499984740745262"/>
        </patternFill>
      </fill>
    </dxf>
    <dxf>
      <fill>
        <patternFill>
          <bgColor theme="8" tint="0.79998168889431442"/>
        </patternFill>
      </fill>
    </dxf>
    <dxf>
      <fill>
        <patternFill>
          <bgColor theme="1" tint="0.499984740745262"/>
        </patternFill>
      </fill>
    </dxf>
    <dxf>
      <fill>
        <patternFill>
          <bgColor theme="6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1" tint="0.499984740745262"/>
        </patternFill>
      </fill>
    </dxf>
    <dxf>
      <fill>
        <patternFill>
          <bgColor theme="8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1" tint="0.499984740745262"/>
        </patternFill>
      </fill>
    </dxf>
    <dxf>
      <fill>
        <patternFill>
          <bgColor theme="1" tint="0.499984740745262"/>
        </patternFill>
      </fill>
    </dxf>
    <dxf>
      <fill>
        <patternFill>
          <bgColor theme="6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1" tint="0.499984740745262"/>
        </patternFill>
      </fill>
    </dxf>
    <dxf>
      <fill>
        <patternFill>
          <bgColor theme="8" tint="0.79998168889431442"/>
        </patternFill>
      </fill>
    </dxf>
    <dxf>
      <fill>
        <patternFill>
          <bgColor theme="1" tint="0.499984740745262"/>
        </patternFill>
      </fill>
    </dxf>
    <dxf>
      <fill>
        <patternFill>
          <bgColor theme="1" tint="0.499984740745262"/>
        </patternFill>
      </fill>
    </dxf>
    <dxf>
      <fill>
        <patternFill>
          <bgColor theme="6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1" tint="0.499984740745262"/>
        </patternFill>
      </fill>
    </dxf>
    <dxf>
      <fill>
        <patternFill>
          <bgColor theme="8" tint="0.79998168889431442"/>
        </patternFill>
      </fill>
    </dxf>
    <dxf>
      <fill>
        <patternFill>
          <bgColor theme="1" tint="0.499984740745262"/>
        </patternFill>
      </fill>
    </dxf>
    <dxf>
      <fill>
        <patternFill>
          <bgColor theme="8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1" tint="0.499984740745262"/>
        </patternFill>
      </fill>
    </dxf>
    <dxf>
      <fill>
        <patternFill>
          <bgColor theme="1" tint="0.499984740745262"/>
        </patternFill>
      </fill>
    </dxf>
    <dxf>
      <fill>
        <patternFill>
          <bgColor theme="6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1" tint="0.499984740745262"/>
        </patternFill>
      </fill>
    </dxf>
    <dxf>
      <fill>
        <patternFill>
          <bgColor theme="1" tint="0.499984740745262"/>
        </patternFill>
      </fill>
    </dxf>
    <dxf>
      <fill>
        <patternFill>
          <bgColor theme="8" tint="0.79998168889431442"/>
        </patternFill>
      </fill>
    </dxf>
    <dxf>
      <fill>
        <patternFill>
          <bgColor theme="1" tint="0.499984740745262"/>
        </patternFill>
      </fill>
    </dxf>
    <dxf>
      <fill>
        <patternFill>
          <bgColor theme="6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1" tint="0.49998474074526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1" tint="0.499984740745262"/>
        </patternFill>
      </fill>
    </dxf>
    <dxf>
      <fill>
        <patternFill>
          <bgColor theme="6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1" tint="0.499984740745262"/>
        </patternFill>
      </fill>
    </dxf>
    <dxf>
      <fill>
        <patternFill>
          <bgColor theme="8" tint="0.79998168889431442"/>
        </patternFill>
      </fill>
    </dxf>
    <dxf>
      <fill>
        <patternFill>
          <bgColor theme="1" tint="0.499984740745262"/>
        </patternFill>
      </fill>
    </dxf>
    <dxf>
      <fill>
        <patternFill>
          <bgColor theme="9" tint="0.79998168889431442"/>
        </patternFill>
      </fill>
    </dxf>
    <dxf>
      <fill>
        <patternFill>
          <bgColor theme="1" tint="0.499984740745262"/>
        </patternFill>
      </fill>
    </dxf>
    <dxf>
      <fill>
        <patternFill>
          <bgColor theme="8" tint="0.79998168889431442"/>
        </patternFill>
      </fill>
    </dxf>
    <dxf>
      <fill>
        <patternFill>
          <bgColor theme="1" tint="0.499984740745262"/>
        </patternFill>
      </fill>
    </dxf>
    <dxf>
      <fill>
        <patternFill>
          <bgColor theme="6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1" tint="0.499984740745262"/>
        </patternFill>
      </fill>
    </dxf>
    <dxf>
      <fill>
        <patternFill>
          <bgColor theme="8" tint="0.79998168889431442"/>
        </patternFill>
      </fill>
    </dxf>
    <dxf>
      <fill>
        <patternFill>
          <bgColor theme="1" tint="0.49998474074526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1" tint="0.49998474074526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1" tint="0.499984740745262"/>
        </patternFill>
      </fill>
    </dxf>
    <dxf>
      <fill>
        <patternFill>
          <bgColor theme="1" tint="0.49998474074526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1" tint="0.499984740745262"/>
        </patternFill>
      </fill>
    </dxf>
    <dxf>
      <fill>
        <patternFill>
          <bgColor theme="8" tint="0.79998168889431442"/>
        </patternFill>
      </fill>
    </dxf>
    <dxf>
      <fill>
        <patternFill>
          <bgColor theme="1" tint="0.499984740745262"/>
        </patternFill>
      </fill>
    </dxf>
    <dxf>
      <fill>
        <patternFill>
          <bgColor theme="9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1" tint="0.499984740745262"/>
        </patternFill>
      </fill>
    </dxf>
    <dxf>
      <fill>
        <patternFill>
          <bgColor theme="1" tint="0.499984740745262"/>
        </patternFill>
      </fill>
    </dxf>
    <dxf>
      <fill>
        <patternFill>
          <bgColor theme="8" tint="0.79998168889431442"/>
        </patternFill>
      </fill>
    </dxf>
    <dxf>
      <fill>
        <patternFill>
          <bgColor theme="1" tint="0.499984740745262"/>
        </patternFill>
      </fill>
    </dxf>
    <dxf>
      <fill>
        <patternFill>
          <bgColor theme="6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1" tint="0.499984740745262"/>
        </patternFill>
      </fill>
    </dxf>
    <dxf>
      <fill>
        <patternFill>
          <bgColor theme="1" tint="0.499984740745262"/>
        </patternFill>
      </fill>
    </dxf>
    <dxf>
      <fill>
        <patternFill>
          <bgColor theme="8" tint="0.79998168889431442"/>
        </patternFill>
      </fill>
    </dxf>
    <dxf>
      <fill>
        <patternFill>
          <bgColor theme="1" tint="0.499984740745262"/>
        </patternFill>
      </fill>
    </dxf>
    <dxf>
      <fill>
        <patternFill>
          <bgColor theme="8" tint="0.79998168889431442"/>
        </patternFill>
      </fill>
    </dxf>
    <dxf>
      <fill>
        <patternFill>
          <bgColor theme="1" tint="0.49998474074526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1" tint="0.499984740745262"/>
        </patternFill>
      </fill>
    </dxf>
    <dxf>
      <fill>
        <patternFill>
          <bgColor theme="8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1" tint="0.499984740745262"/>
        </patternFill>
      </fill>
    </dxf>
    <dxf>
      <fill>
        <patternFill>
          <bgColor theme="6" tint="0.79998168889431442"/>
        </patternFill>
      </fill>
    </dxf>
    <dxf>
      <fill>
        <patternFill>
          <bgColor theme="1" tint="0.49998474074526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1" tint="0.499984740745262"/>
        </patternFill>
      </fill>
    </dxf>
    <dxf>
      <fill>
        <patternFill>
          <bgColor theme="1" tint="0.499984740745262"/>
        </patternFill>
      </fill>
    </dxf>
    <dxf>
      <fill>
        <patternFill>
          <bgColor theme="6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1" tint="0.49998474074526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1" tint="0.499984740745262"/>
        </patternFill>
      </fill>
    </dxf>
    <dxf>
      <fill>
        <patternFill>
          <bgColor theme="1" tint="0.499984740745262"/>
        </patternFill>
      </fill>
    </dxf>
    <dxf>
      <fill>
        <patternFill>
          <bgColor theme="9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1" tint="0.499984740745262"/>
        </patternFill>
      </fill>
    </dxf>
    <dxf>
      <fill>
        <patternFill>
          <bgColor theme="8" tint="0.79998168889431442"/>
        </patternFill>
      </fill>
    </dxf>
    <dxf>
      <fill>
        <patternFill>
          <bgColor theme="1" tint="0.49998474074526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1" tint="0.499984740745262"/>
        </patternFill>
      </fill>
    </dxf>
    <dxf>
      <fill>
        <patternFill>
          <bgColor theme="9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1" tint="0.499984740745262"/>
        </patternFill>
      </fill>
    </dxf>
    <dxf>
      <fill>
        <patternFill>
          <bgColor theme="8" tint="0.79998168889431442"/>
        </patternFill>
      </fill>
    </dxf>
    <dxf>
      <fill>
        <patternFill>
          <bgColor theme="1" tint="0.499984740745262"/>
        </patternFill>
      </fill>
    </dxf>
    <dxf>
      <fill>
        <patternFill>
          <bgColor theme="8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1" tint="0.499984740745262"/>
        </patternFill>
      </fill>
    </dxf>
    <dxf>
      <fill>
        <patternFill>
          <bgColor theme="1" tint="0.499984740745262"/>
        </patternFill>
      </fill>
    </dxf>
    <dxf>
      <fill>
        <patternFill>
          <bgColor theme="8" tint="0.79998168889431442"/>
        </patternFill>
      </fill>
    </dxf>
    <dxf>
      <fill>
        <patternFill>
          <bgColor theme="1" tint="0.499984740745262"/>
        </patternFill>
      </fill>
    </dxf>
    <dxf>
      <fill>
        <patternFill>
          <bgColor theme="9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1" tint="0.499984740745262"/>
        </patternFill>
      </fill>
    </dxf>
    <dxf>
      <fill>
        <patternFill>
          <bgColor theme="1" tint="0.499984740745262"/>
        </patternFill>
      </fill>
    </dxf>
    <dxf>
      <fill>
        <patternFill>
          <bgColor theme="8" tint="0.79998168889431442"/>
        </patternFill>
      </fill>
    </dxf>
    <dxf>
      <fill>
        <patternFill>
          <bgColor theme="1" tint="0.499984740745262"/>
        </patternFill>
      </fill>
    </dxf>
    <dxf>
      <fill>
        <patternFill>
          <bgColor theme="6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1" tint="0.499984740745262"/>
        </patternFill>
      </fill>
    </dxf>
    <dxf>
      <fill>
        <patternFill>
          <bgColor theme="1" tint="0.499984740745262"/>
        </patternFill>
      </fill>
    </dxf>
    <dxf>
      <fill>
        <patternFill>
          <bgColor theme="6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테마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2EC443-96D7-4142-B00E-E91BA4930A34}">
  <sheetPr>
    <tabColor theme="7"/>
  </sheetPr>
  <dimension ref="A1:AJ34"/>
  <sheetViews>
    <sheetView tabSelected="1" workbookViewId="0">
      <pane xSplit="8" ySplit="3" topLeftCell="I4" activePane="bottomRight" state="frozen"/>
      <selection pane="topRight" activeCell="E1" sqref="E1"/>
      <selection pane="bottomLeft" activeCell="A4" sqref="A4"/>
      <selection pane="bottomRight" activeCell="H12" sqref="H12"/>
    </sheetView>
  </sheetViews>
  <sheetFormatPr defaultColWidth="9" defaultRowHeight="12.75" x14ac:dyDescent="0.3"/>
  <cols>
    <col min="1" max="1" width="5.75" style="3" customWidth="1"/>
    <col min="2" max="2" width="14.625" style="3" customWidth="1"/>
    <col min="3" max="4" width="12.375" style="3" customWidth="1"/>
    <col min="5" max="5" width="13.5" style="3" customWidth="1"/>
    <col min="6" max="7" width="17" style="3" customWidth="1"/>
    <col min="8" max="8" width="16" style="3" customWidth="1"/>
    <col min="9" max="24" width="12" style="3" customWidth="1"/>
    <col min="25" max="25" width="11.25" style="3" customWidth="1"/>
    <col min="26" max="30" width="12" style="3" customWidth="1"/>
    <col min="31" max="31" width="15" style="3" customWidth="1"/>
    <col min="32" max="33" width="11.375" style="3" customWidth="1"/>
    <col min="34" max="34" width="12.75" style="3" bestFit="1" customWidth="1"/>
    <col min="35" max="43" width="11" style="3" customWidth="1"/>
    <col min="44" max="16384" width="9" style="3"/>
  </cols>
  <sheetData>
    <row r="1" spans="1:36" ht="19.899999999999999" customHeight="1" x14ac:dyDescent="0.3">
      <c r="A1" s="1" t="s">
        <v>36</v>
      </c>
      <c r="B1" s="1"/>
      <c r="C1" s="2"/>
      <c r="D1" s="2"/>
      <c r="E1" s="2"/>
      <c r="H1" s="4"/>
      <c r="V1" s="4">
        <f>V3+W3</f>
        <v>10720000</v>
      </c>
      <c r="Y1" s="5"/>
      <c r="Z1" s="5"/>
      <c r="AA1" s="5"/>
      <c r="AB1" s="5"/>
      <c r="AC1" s="5"/>
      <c r="AD1" s="5"/>
      <c r="AE1" s="6"/>
      <c r="AF1" s="7">
        <f>7.09/2</f>
        <v>3.5449999999999999</v>
      </c>
      <c r="AG1" s="7">
        <v>12.81</v>
      </c>
      <c r="AH1" s="8" t="s">
        <v>0</v>
      </c>
      <c r="AI1" s="7">
        <f>0.9+0.25</f>
        <v>1.1499999999999999</v>
      </c>
      <c r="AJ1" s="8" t="s">
        <v>0</v>
      </c>
    </row>
    <row r="2" spans="1:36" ht="35.25" customHeight="1" x14ac:dyDescent="0.3">
      <c r="A2" s="9" t="s">
        <v>1</v>
      </c>
      <c r="B2" s="9" t="s">
        <v>2</v>
      </c>
      <c r="C2" s="9" t="s">
        <v>3</v>
      </c>
      <c r="D2" s="9" t="s">
        <v>4</v>
      </c>
      <c r="E2" s="9" t="s">
        <v>5</v>
      </c>
      <c r="F2" s="9" t="s">
        <v>27</v>
      </c>
      <c r="G2" s="9" t="s">
        <v>28</v>
      </c>
      <c r="H2" s="9" t="s">
        <v>6</v>
      </c>
      <c r="I2" s="10" t="s">
        <v>33</v>
      </c>
      <c r="J2" s="11" t="s">
        <v>34</v>
      </c>
      <c r="K2" s="11" t="s">
        <v>35</v>
      </c>
      <c r="L2" s="11" t="s">
        <v>7</v>
      </c>
      <c r="M2" s="11"/>
      <c r="N2" s="11"/>
      <c r="O2" s="11"/>
      <c r="P2" s="11"/>
      <c r="Q2" s="11" t="s">
        <v>8</v>
      </c>
      <c r="R2" s="11"/>
      <c r="S2" s="11"/>
      <c r="T2" s="11"/>
      <c r="U2" s="11" t="s">
        <v>9</v>
      </c>
      <c r="V2" s="10" t="s">
        <v>10</v>
      </c>
      <c r="W2" s="10" t="s">
        <v>11</v>
      </c>
      <c r="X2" s="11" t="s">
        <v>12</v>
      </c>
      <c r="Y2" s="12" t="s">
        <v>13</v>
      </c>
      <c r="Z2" s="12" t="s">
        <v>14</v>
      </c>
      <c r="AA2" s="12" t="s">
        <v>15</v>
      </c>
      <c r="AB2" s="12" t="s">
        <v>16</v>
      </c>
      <c r="AC2" s="12" t="s">
        <v>17</v>
      </c>
      <c r="AD2" s="12" t="s">
        <v>18</v>
      </c>
      <c r="AE2" s="11" t="s">
        <v>19</v>
      </c>
      <c r="AF2" s="13" t="s">
        <v>20</v>
      </c>
      <c r="AG2" s="13" t="s">
        <v>21</v>
      </c>
      <c r="AH2" s="13" t="s">
        <v>22</v>
      </c>
      <c r="AI2" s="14" t="s">
        <v>23</v>
      </c>
      <c r="AJ2" s="13" t="s">
        <v>24</v>
      </c>
    </row>
    <row r="3" spans="1:36" ht="35.25" customHeight="1" x14ac:dyDescent="0.3">
      <c r="A3" s="15"/>
      <c r="B3" s="16"/>
      <c r="C3" s="17">
        <f>COUNTA(C4:C17)</f>
        <v>1</v>
      </c>
      <c r="D3" s="17"/>
      <c r="E3" s="18">
        <f>SUM(H3,I3,,J3,Q3,U3,V3,W3,X3,AD3)</f>
        <v>133351946.07562201</v>
      </c>
      <c r="F3" s="19"/>
      <c r="G3" s="19"/>
      <c r="H3" s="20">
        <f>SUM(H4:H17)</f>
        <v>80000000</v>
      </c>
      <c r="I3" s="20">
        <f>SUM(I4:I17)</f>
        <v>5000000</v>
      </c>
      <c r="J3" s="20">
        <f>SUM(J4:J17)</f>
        <v>16000000</v>
      </c>
      <c r="K3" s="20">
        <f>SUM(K4:K17)</f>
        <v>3000000</v>
      </c>
      <c r="L3" s="19">
        <f>SUM(L4:L17)</f>
        <v>300000</v>
      </c>
      <c r="M3" s="19"/>
      <c r="N3" s="19"/>
      <c r="O3" s="19"/>
      <c r="P3" s="19"/>
      <c r="Q3" s="20">
        <f>SUM(Q4:Q17)</f>
        <v>8416666.666666666</v>
      </c>
      <c r="R3" s="21"/>
      <c r="S3" s="21"/>
      <c r="T3" s="21"/>
      <c r="U3" s="20">
        <f>SUM(U4:U17)</f>
        <v>2711323.7639553426</v>
      </c>
      <c r="V3" s="20">
        <f>SUM(V4:V17)</f>
        <v>10000000</v>
      </c>
      <c r="W3" s="20">
        <f>SUM(W4:W17)</f>
        <v>720000</v>
      </c>
      <c r="X3" s="20">
        <f>SUM(X4:X17)</f>
        <v>26100</v>
      </c>
      <c r="Y3" s="19"/>
      <c r="Z3" s="19"/>
      <c r="AA3" s="19"/>
      <c r="AB3" s="19"/>
      <c r="AC3" s="19"/>
      <c r="AD3" s="20">
        <f t="shared" ref="AD3:AJ3" si="0">SUM(AD4:AD17)</f>
        <v>10477855.645</v>
      </c>
      <c r="AE3" s="22">
        <f t="shared" si="0"/>
        <v>101000000</v>
      </c>
      <c r="AF3" s="19">
        <f t="shared" si="0"/>
        <v>3580450.0000000005</v>
      </c>
      <c r="AG3" s="19">
        <f t="shared" si="0"/>
        <v>458655.64500000002</v>
      </c>
      <c r="AH3" s="19">
        <f t="shared" si="0"/>
        <v>4545000</v>
      </c>
      <c r="AI3" s="19">
        <f t="shared" si="0"/>
        <v>580750</v>
      </c>
      <c r="AJ3" s="19">
        <f t="shared" si="0"/>
        <v>1313000</v>
      </c>
    </row>
    <row r="4" spans="1:36" ht="25.15" customHeight="1" x14ac:dyDescent="0.3">
      <c r="A4" s="23">
        <v>1</v>
      </c>
      <c r="B4" s="24">
        <v>123456789</v>
      </c>
      <c r="C4" s="24" t="s">
        <v>31</v>
      </c>
      <c r="D4" s="24" t="s">
        <v>32</v>
      </c>
      <c r="E4" s="25">
        <f>SUM(H4,I4,,J4,Q4,U4,V4,W4,X4,AD4)</f>
        <v>133351946.07562201</v>
      </c>
      <c r="F4" s="26" t="s">
        <v>29</v>
      </c>
      <c r="G4" s="26" t="s">
        <v>30</v>
      </c>
      <c r="H4" s="27">
        <v>80000000</v>
      </c>
      <c r="I4" s="27">
        <v>5000000</v>
      </c>
      <c r="J4" s="28">
        <f>H4*0.2</f>
        <v>16000000</v>
      </c>
      <c r="K4" s="29">
        <v>3000000</v>
      </c>
      <c r="L4" s="30">
        <v>300000</v>
      </c>
      <c r="M4" s="31">
        <f t="shared" ref="M4:M13" si="1">SUM(I4:J4)*0.25</f>
        <v>5250000</v>
      </c>
      <c r="N4" s="31">
        <f t="shared" ref="N4:N17" si="2">H4*0.25</f>
        <v>20000000</v>
      </c>
      <c r="O4" s="31">
        <f>(M4+N4)</f>
        <v>25250000</v>
      </c>
      <c r="P4" s="31">
        <f>O4/90</f>
        <v>280555.55555555556</v>
      </c>
      <c r="Q4" s="27">
        <f>P4*30</f>
        <v>8416666.666666666</v>
      </c>
      <c r="R4" s="27">
        <v>10</v>
      </c>
      <c r="S4" s="27">
        <f>H4/12/4.34/5</f>
        <v>307219.66205837176</v>
      </c>
      <c r="T4" s="27">
        <f>S4*R4</f>
        <v>3072196.6205837177</v>
      </c>
      <c r="U4" s="27">
        <f t="shared" ref="U4:U17" si="3">(H4+I4)/12/209*8*10</f>
        <v>2711323.7639553426</v>
      </c>
      <c r="V4" s="27">
        <v>10000000</v>
      </c>
      <c r="W4" s="27">
        <f>2000*30*12</f>
        <v>720000</v>
      </c>
      <c r="X4" s="27">
        <f>SUM(Y4:AC4)</f>
        <v>26100</v>
      </c>
      <c r="Y4" s="32">
        <v>4000</v>
      </c>
      <c r="Z4" s="33">
        <v>2000</v>
      </c>
      <c r="AA4" s="32">
        <v>7000</v>
      </c>
      <c r="AB4" s="33">
        <v>12000</v>
      </c>
      <c r="AC4" s="33">
        <v>1100</v>
      </c>
      <c r="AD4" s="34">
        <f>(AF4+AG4)+AH4+AI4+AJ4</f>
        <v>10477855.645</v>
      </c>
      <c r="AE4" s="30">
        <f t="shared" ref="AE4:AE17" si="4">SUM(H4:J4)</f>
        <v>101000000</v>
      </c>
      <c r="AF4" s="35">
        <f>AE4*$AF$1%</f>
        <v>3580450.0000000005</v>
      </c>
      <c r="AG4" s="35">
        <f>AF4*0.1281</f>
        <v>458655.64500000002</v>
      </c>
      <c r="AH4" s="35">
        <f>AE4*0.045</f>
        <v>4545000</v>
      </c>
      <c r="AI4" s="35">
        <f>AE4/2*0.0115</f>
        <v>580750</v>
      </c>
      <c r="AJ4" s="35">
        <f>AE4*0.013</f>
        <v>1313000</v>
      </c>
    </row>
    <row r="5" spans="1:36" ht="25.15" customHeight="1" x14ac:dyDescent="0.3">
      <c r="A5" s="23">
        <v>2</v>
      </c>
      <c r="B5" s="24"/>
      <c r="C5" s="24"/>
      <c r="D5" s="24"/>
      <c r="E5" s="25"/>
      <c r="F5" s="26"/>
      <c r="G5" s="26"/>
      <c r="H5" s="27"/>
      <c r="I5" s="27"/>
      <c r="J5" s="28"/>
      <c r="K5" s="29"/>
      <c r="L5" s="30"/>
      <c r="M5" s="31">
        <f t="shared" si="1"/>
        <v>0</v>
      </c>
      <c r="N5" s="31">
        <f t="shared" si="2"/>
        <v>0</v>
      </c>
      <c r="O5" s="31">
        <f t="shared" ref="O5:O17" si="5">(M5+N5)</f>
        <v>0</v>
      </c>
      <c r="P5" s="31">
        <f t="shared" ref="P5:P17" si="6">O5/90</f>
        <v>0</v>
      </c>
      <c r="Q5" s="27">
        <f t="shared" ref="Q5:Q17" si="7">P5*30</f>
        <v>0</v>
      </c>
      <c r="R5" s="27"/>
      <c r="S5" s="27"/>
      <c r="T5" s="27"/>
      <c r="U5" s="27">
        <f t="shared" si="3"/>
        <v>0</v>
      </c>
      <c r="V5" s="27"/>
      <c r="W5" s="27"/>
      <c r="X5" s="27"/>
      <c r="Y5" s="32"/>
      <c r="Z5" s="33"/>
      <c r="AA5" s="32"/>
      <c r="AB5" s="33"/>
      <c r="AC5" s="33"/>
      <c r="AD5" s="34">
        <f t="shared" ref="AD5:AD17" si="8">(AF5+AG5)+AH5+AI5+AJ5</f>
        <v>0</v>
      </c>
      <c r="AE5" s="30">
        <f t="shared" si="4"/>
        <v>0</v>
      </c>
      <c r="AF5" s="26"/>
      <c r="AG5" s="26"/>
      <c r="AH5" s="26"/>
      <c r="AI5" s="26"/>
      <c r="AJ5" s="26"/>
    </row>
    <row r="6" spans="1:36" ht="25.15" customHeight="1" x14ac:dyDescent="0.3">
      <c r="A6" s="23">
        <v>3</v>
      </c>
      <c r="B6" s="24"/>
      <c r="C6" s="24"/>
      <c r="D6" s="24"/>
      <c r="E6" s="25"/>
      <c r="F6" s="26"/>
      <c r="G6" s="26"/>
      <c r="H6" s="27"/>
      <c r="I6" s="27"/>
      <c r="J6" s="28"/>
      <c r="K6" s="29"/>
      <c r="L6" s="30"/>
      <c r="M6" s="31">
        <f t="shared" si="1"/>
        <v>0</v>
      </c>
      <c r="N6" s="31">
        <f t="shared" si="2"/>
        <v>0</v>
      </c>
      <c r="O6" s="31">
        <f t="shared" si="5"/>
        <v>0</v>
      </c>
      <c r="P6" s="31">
        <f t="shared" si="6"/>
        <v>0</v>
      </c>
      <c r="Q6" s="27">
        <f t="shared" si="7"/>
        <v>0</v>
      </c>
      <c r="R6" s="27"/>
      <c r="S6" s="27"/>
      <c r="T6" s="27"/>
      <c r="U6" s="27">
        <f t="shared" si="3"/>
        <v>0</v>
      </c>
      <c r="V6" s="27"/>
      <c r="W6" s="27"/>
      <c r="X6" s="27"/>
      <c r="Y6" s="32"/>
      <c r="Z6" s="33"/>
      <c r="AA6" s="32"/>
      <c r="AB6" s="33"/>
      <c r="AC6" s="33"/>
      <c r="AD6" s="34">
        <f t="shared" si="8"/>
        <v>0</v>
      </c>
      <c r="AE6" s="30">
        <f t="shared" si="4"/>
        <v>0</v>
      </c>
      <c r="AF6" s="26"/>
      <c r="AG6" s="26"/>
      <c r="AH6" s="26"/>
      <c r="AI6" s="26"/>
      <c r="AJ6" s="26"/>
    </row>
    <row r="7" spans="1:36" ht="25.15" customHeight="1" x14ac:dyDescent="0.3">
      <c r="A7" s="23">
        <v>4</v>
      </c>
      <c r="B7" s="24"/>
      <c r="C7" s="24"/>
      <c r="D7" s="24"/>
      <c r="E7" s="25"/>
      <c r="F7" s="26"/>
      <c r="G7" s="26"/>
      <c r="H7" s="27"/>
      <c r="I7" s="27"/>
      <c r="J7" s="28"/>
      <c r="K7" s="29"/>
      <c r="L7" s="30"/>
      <c r="M7" s="31">
        <f t="shared" si="1"/>
        <v>0</v>
      </c>
      <c r="N7" s="31">
        <f t="shared" si="2"/>
        <v>0</v>
      </c>
      <c r="O7" s="31">
        <f t="shared" si="5"/>
        <v>0</v>
      </c>
      <c r="P7" s="31">
        <f t="shared" si="6"/>
        <v>0</v>
      </c>
      <c r="Q7" s="27">
        <f t="shared" si="7"/>
        <v>0</v>
      </c>
      <c r="R7" s="27"/>
      <c r="S7" s="27"/>
      <c r="T7" s="27"/>
      <c r="U7" s="27">
        <f t="shared" si="3"/>
        <v>0</v>
      </c>
      <c r="V7" s="27"/>
      <c r="W7" s="27"/>
      <c r="X7" s="27"/>
      <c r="Y7" s="32"/>
      <c r="Z7" s="33"/>
      <c r="AA7" s="32"/>
      <c r="AB7" s="33"/>
      <c r="AC7" s="33"/>
      <c r="AD7" s="34">
        <f t="shared" si="8"/>
        <v>0</v>
      </c>
      <c r="AE7" s="30">
        <f t="shared" si="4"/>
        <v>0</v>
      </c>
      <c r="AF7" s="26"/>
      <c r="AG7" s="26"/>
      <c r="AH7" s="26"/>
      <c r="AI7" s="26"/>
      <c r="AJ7" s="26"/>
    </row>
    <row r="8" spans="1:36" ht="25.15" customHeight="1" x14ac:dyDescent="0.3">
      <c r="A8" s="23">
        <v>5</v>
      </c>
      <c r="B8" s="24"/>
      <c r="C8" s="24"/>
      <c r="D8" s="24"/>
      <c r="E8" s="25"/>
      <c r="F8" s="26"/>
      <c r="G8" s="26"/>
      <c r="H8" s="27"/>
      <c r="I8" s="27"/>
      <c r="J8" s="28"/>
      <c r="K8" s="29"/>
      <c r="L8" s="30"/>
      <c r="M8" s="31">
        <f t="shared" si="1"/>
        <v>0</v>
      </c>
      <c r="N8" s="31">
        <f t="shared" si="2"/>
        <v>0</v>
      </c>
      <c r="O8" s="31">
        <f t="shared" si="5"/>
        <v>0</v>
      </c>
      <c r="P8" s="31">
        <f t="shared" si="6"/>
        <v>0</v>
      </c>
      <c r="Q8" s="27">
        <f t="shared" si="7"/>
        <v>0</v>
      </c>
      <c r="R8" s="27"/>
      <c r="S8" s="27"/>
      <c r="T8" s="27"/>
      <c r="U8" s="27">
        <f t="shared" si="3"/>
        <v>0</v>
      </c>
      <c r="V8" s="27"/>
      <c r="W8" s="27"/>
      <c r="X8" s="27"/>
      <c r="Y8" s="32"/>
      <c r="Z8" s="33"/>
      <c r="AA8" s="32"/>
      <c r="AB8" s="33"/>
      <c r="AC8" s="33"/>
      <c r="AD8" s="34">
        <f t="shared" si="8"/>
        <v>0</v>
      </c>
      <c r="AE8" s="30">
        <f t="shared" si="4"/>
        <v>0</v>
      </c>
      <c r="AF8" s="26"/>
      <c r="AG8" s="26"/>
      <c r="AH8" s="26"/>
      <c r="AI8" s="26"/>
      <c r="AJ8" s="26"/>
    </row>
    <row r="9" spans="1:36" ht="25.15" customHeight="1" x14ac:dyDescent="0.3">
      <c r="A9" s="23">
        <v>6</v>
      </c>
      <c r="B9" s="24"/>
      <c r="C9" s="24"/>
      <c r="D9" s="24"/>
      <c r="E9" s="25"/>
      <c r="F9" s="26"/>
      <c r="G9" s="26"/>
      <c r="H9" s="27"/>
      <c r="I9" s="27"/>
      <c r="J9" s="28"/>
      <c r="K9" s="29"/>
      <c r="L9" s="30"/>
      <c r="M9" s="31">
        <f t="shared" si="1"/>
        <v>0</v>
      </c>
      <c r="N9" s="31">
        <f t="shared" si="2"/>
        <v>0</v>
      </c>
      <c r="O9" s="31">
        <f t="shared" si="5"/>
        <v>0</v>
      </c>
      <c r="P9" s="31">
        <f t="shared" si="6"/>
        <v>0</v>
      </c>
      <c r="Q9" s="27">
        <f t="shared" si="7"/>
        <v>0</v>
      </c>
      <c r="R9" s="27"/>
      <c r="S9" s="27"/>
      <c r="T9" s="27"/>
      <c r="U9" s="27">
        <f t="shared" si="3"/>
        <v>0</v>
      </c>
      <c r="V9" s="27"/>
      <c r="W9" s="27"/>
      <c r="X9" s="27"/>
      <c r="Y9" s="32"/>
      <c r="Z9" s="33"/>
      <c r="AA9" s="32"/>
      <c r="AB9" s="33"/>
      <c r="AC9" s="33"/>
      <c r="AD9" s="34">
        <f t="shared" si="8"/>
        <v>0</v>
      </c>
      <c r="AE9" s="30">
        <f t="shared" si="4"/>
        <v>0</v>
      </c>
      <c r="AF9" s="26"/>
      <c r="AG9" s="26"/>
      <c r="AH9" s="26"/>
      <c r="AI9" s="26"/>
      <c r="AJ9" s="26"/>
    </row>
    <row r="10" spans="1:36" ht="25.15" customHeight="1" x14ac:dyDescent="0.3">
      <c r="A10" s="23">
        <v>7</v>
      </c>
      <c r="B10" s="24"/>
      <c r="C10" s="24"/>
      <c r="D10" s="24"/>
      <c r="E10" s="25"/>
      <c r="F10" s="26"/>
      <c r="G10" s="26"/>
      <c r="H10" s="27"/>
      <c r="I10" s="27"/>
      <c r="J10" s="28"/>
      <c r="K10" s="29"/>
      <c r="L10" s="30"/>
      <c r="M10" s="31">
        <f t="shared" si="1"/>
        <v>0</v>
      </c>
      <c r="N10" s="31">
        <f t="shared" si="2"/>
        <v>0</v>
      </c>
      <c r="O10" s="31">
        <f t="shared" si="5"/>
        <v>0</v>
      </c>
      <c r="P10" s="31">
        <f t="shared" si="6"/>
        <v>0</v>
      </c>
      <c r="Q10" s="27">
        <f t="shared" si="7"/>
        <v>0</v>
      </c>
      <c r="R10" s="27"/>
      <c r="S10" s="27"/>
      <c r="T10" s="27"/>
      <c r="U10" s="27">
        <f t="shared" si="3"/>
        <v>0</v>
      </c>
      <c r="V10" s="27"/>
      <c r="W10" s="27"/>
      <c r="X10" s="27"/>
      <c r="Y10" s="32"/>
      <c r="Z10" s="33"/>
      <c r="AA10" s="32"/>
      <c r="AB10" s="33"/>
      <c r="AC10" s="33"/>
      <c r="AD10" s="34">
        <f t="shared" si="8"/>
        <v>0</v>
      </c>
      <c r="AE10" s="30">
        <f t="shared" si="4"/>
        <v>0</v>
      </c>
      <c r="AF10" s="26"/>
      <c r="AG10" s="26"/>
      <c r="AH10" s="26"/>
      <c r="AI10" s="26"/>
      <c r="AJ10" s="26"/>
    </row>
    <row r="11" spans="1:36" ht="25.15" customHeight="1" x14ac:dyDescent="0.3">
      <c r="A11" s="23">
        <v>8</v>
      </c>
      <c r="B11" s="24"/>
      <c r="C11" s="24"/>
      <c r="D11" s="24"/>
      <c r="E11" s="25"/>
      <c r="F11" s="26"/>
      <c r="G11" s="26"/>
      <c r="H11" s="27"/>
      <c r="I11" s="27"/>
      <c r="J11" s="28"/>
      <c r="K11" s="29"/>
      <c r="L11" s="30"/>
      <c r="M11" s="31">
        <f t="shared" si="1"/>
        <v>0</v>
      </c>
      <c r="N11" s="31">
        <f t="shared" si="2"/>
        <v>0</v>
      </c>
      <c r="O11" s="31">
        <f t="shared" si="5"/>
        <v>0</v>
      </c>
      <c r="P11" s="31">
        <f t="shared" si="6"/>
        <v>0</v>
      </c>
      <c r="Q11" s="27">
        <f t="shared" si="7"/>
        <v>0</v>
      </c>
      <c r="R11" s="27"/>
      <c r="S11" s="27"/>
      <c r="T11" s="27"/>
      <c r="U11" s="27">
        <f t="shared" si="3"/>
        <v>0</v>
      </c>
      <c r="V11" s="27"/>
      <c r="W11" s="27"/>
      <c r="X11" s="27"/>
      <c r="Y11" s="32"/>
      <c r="Z11" s="33"/>
      <c r="AA11" s="32"/>
      <c r="AB11" s="33"/>
      <c r="AC11" s="33"/>
      <c r="AD11" s="34">
        <f t="shared" si="8"/>
        <v>0</v>
      </c>
      <c r="AE11" s="30">
        <f t="shared" si="4"/>
        <v>0</v>
      </c>
      <c r="AF11" s="26"/>
      <c r="AG11" s="26"/>
      <c r="AH11" s="26"/>
      <c r="AI11" s="26"/>
      <c r="AJ11" s="26"/>
    </row>
    <row r="12" spans="1:36" ht="25.15" customHeight="1" x14ac:dyDescent="0.3">
      <c r="A12" s="23">
        <v>9</v>
      </c>
      <c r="B12" s="24"/>
      <c r="C12" s="24"/>
      <c r="D12" s="24"/>
      <c r="E12" s="25"/>
      <c r="F12" s="26"/>
      <c r="G12" s="26"/>
      <c r="H12" s="27"/>
      <c r="I12" s="27"/>
      <c r="J12" s="28"/>
      <c r="K12" s="29"/>
      <c r="L12" s="30"/>
      <c r="M12" s="31">
        <f t="shared" si="1"/>
        <v>0</v>
      </c>
      <c r="N12" s="31">
        <f t="shared" si="2"/>
        <v>0</v>
      </c>
      <c r="O12" s="31">
        <f t="shared" si="5"/>
        <v>0</v>
      </c>
      <c r="P12" s="31">
        <f t="shared" si="6"/>
        <v>0</v>
      </c>
      <c r="Q12" s="27">
        <f t="shared" si="7"/>
        <v>0</v>
      </c>
      <c r="R12" s="27"/>
      <c r="S12" s="27"/>
      <c r="T12" s="27"/>
      <c r="U12" s="27">
        <f t="shared" si="3"/>
        <v>0</v>
      </c>
      <c r="V12" s="27"/>
      <c r="W12" s="27"/>
      <c r="X12" s="27"/>
      <c r="Y12" s="32"/>
      <c r="Z12" s="33"/>
      <c r="AA12" s="32"/>
      <c r="AB12" s="33"/>
      <c r="AC12" s="33"/>
      <c r="AD12" s="34">
        <f t="shared" si="8"/>
        <v>0</v>
      </c>
      <c r="AE12" s="30">
        <f t="shared" si="4"/>
        <v>0</v>
      </c>
      <c r="AF12" s="26"/>
      <c r="AG12" s="26"/>
      <c r="AH12" s="26"/>
      <c r="AI12" s="26"/>
      <c r="AJ12" s="26"/>
    </row>
    <row r="13" spans="1:36" ht="25.15" customHeight="1" x14ac:dyDescent="0.3">
      <c r="A13" s="23">
        <v>10</v>
      </c>
      <c r="B13" s="24"/>
      <c r="C13" s="24"/>
      <c r="D13" s="24"/>
      <c r="E13" s="25"/>
      <c r="F13" s="26"/>
      <c r="G13" s="26"/>
      <c r="H13" s="27"/>
      <c r="I13" s="27"/>
      <c r="J13" s="28"/>
      <c r="K13" s="29"/>
      <c r="L13" s="30"/>
      <c r="M13" s="31">
        <f t="shared" si="1"/>
        <v>0</v>
      </c>
      <c r="N13" s="31">
        <f t="shared" si="2"/>
        <v>0</v>
      </c>
      <c r="O13" s="31">
        <f t="shared" si="5"/>
        <v>0</v>
      </c>
      <c r="P13" s="31">
        <f t="shared" si="6"/>
        <v>0</v>
      </c>
      <c r="Q13" s="27">
        <f t="shared" si="7"/>
        <v>0</v>
      </c>
      <c r="R13" s="27"/>
      <c r="S13" s="27"/>
      <c r="T13" s="27"/>
      <c r="U13" s="27">
        <f t="shared" si="3"/>
        <v>0</v>
      </c>
      <c r="V13" s="27"/>
      <c r="W13" s="27"/>
      <c r="X13" s="27"/>
      <c r="Y13" s="32"/>
      <c r="Z13" s="33"/>
      <c r="AA13" s="32"/>
      <c r="AB13" s="33"/>
      <c r="AC13" s="33"/>
      <c r="AD13" s="34">
        <f t="shared" si="8"/>
        <v>0</v>
      </c>
      <c r="AE13" s="30">
        <f t="shared" si="4"/>
        <v>0</v>
      </c>
      <c r="AF13" s="26"/>
      <c r="AG13" s="26"/>
      <c r="AH13" s="26"/>
      <c r="AI13" s="26"/>
      <c r="AJ13" s="26"/>
    </row>
    <row r="14" spans="1:36" ht="25.15" customHeight="1" x14ac:dyDescent="0.3">
      <c r="A14" s="23">
        <v>11</v>
      </c>
      <c r="B14" s="24"/>
      <c r="C14" s="24"/>
      <c r="D14" s="24"/>
      <c r="E14" s="25"/>
      <c r="F14" s="26"/>
      <c r="G14" s="26"/>
      <c r="H14" s="27"/>
      <c r="I14" s="27"/>
      <c r="J14" s="28"/>
      <c r="K14" s="29"/>
      <c r="L14" s="30"/>
      <c r="M14" s="31">
        <f t="shared" ref="M14:M17" si="9">SUM(I14:J14)*0.25</f>
        <v>0</v>
      </c>
      <c r="N14" s="31">
        <f t="shared" si="2"/>
        <v>0</v>
      </c>
      <c r="O14" s="31">
        <f t="shared" si="5"/>
        <v>0</v>
      </c>
      <c r="P14" s="31">
        <f t="shared" si="6"/>
        <v>0</v>
      </c>
      <c r="Q14" s="27">
        <f t="shared" si="7"/>
        <v>0</v>
      </c>
      <c r="R14" s="27"/>
      <c r="S14" s="27"/>
      <c r="T14" s="27"/>
      <c r="U14" s="27">
        <f t="shared" si="3"/>
        <v>0</v>
      </c>
      <c r="V14" s="27"/>
      <c r="W14" s="27"/>
      <c r="X14" s="27"/>
      <c r="Y14" s="32"/>
      <c r="Z14" s="33"/>
      <c r="AA14" s="32"/>
      <c r="AB14" s="33"/>
      <c r="AC14" s="33"/>
      <c r="AD14" s="34">
        <f t="shared" si="8"/>
        <v>0</v>
      </c>
      <c r="AE14" s="30">
        <f t="shared" si="4"/>
        <v>0</v>
      </c>
      <c r="AF14" s="26"/>
      <c r="AG14" s="26"/>
      <c r="AH14" s="26"/>
      <c r="AI14" s="26"/>
      <c r="AJ14" s="26"/>
    </row>
    <row r="15" spans="1:36" ht="25.15" customHeight="1" x14ac:dyDescent="0.3">
      <c r="A15" s="23">
        <v>12</v>
      </c>
      <c r="B15" s="24"/>
      <c r="C15" s="24"/>
      <c r="D15" s="24"/>
      <c r="E15" s="25"/>
      <c r="F15" s="26"/>
      <c r="G15" s="26"/>
      <c r="H15" s="27"/>
      <c r="I15" s="27"/>
      <c r="J15" s="28"/>
      <c r="K15" s="29"/>
      <c r="L15" s="30"/>
      <c r="M15" s="31">
        <f t="shared" si="9"/>
        <v>0</v>
      </c>
      <c r="N15" s="31">
        <f t="shared" si="2"/>
        <v>0</v>
      </c>
      <c r="O15" s="31">
        <f t="shared" si="5"/>
        <v>0</v>
      </c>
      <c r="P15" s="31">
        <f t="shared" si="6"/>
        <v>0</v>
      </c>
      <c r="Q15" s="27">
        <f t="shared" si="7"/>
        <v>0</v>
      </c>
      <c r="R15" s="27"/>
      <c r="S15" s="27"/>
      <c r="T15" s="27"/>
      <c r="U15" s="27">
        <f t="shared" si="3"/>
        <v>0</v>
      </c>
      <c r="V15" s="27"/>
      <c r="W15" s="27"/>
      <c r="X15" s="27"/>
      <c r="Y15" s="32"/>
      <c r="Z15" s="33"/>
      <c r="AA15" s="32"/>
      <c r="AB15" s="33"/>
      <c r="AC15" s="33"/>
      <c r="AD15" s="34">
        <f t="shared" si="8"/>
        <v>0</v>
      </c>
      <c r="AE15" s="30">
        <f t="shared" si="4"/>
        <v>0</v>
      </c>
      <c r="AF15" s="26"/>
      <c r="AG15" s="26"/>
      <c r="AH15" s="26"/>
      <c r="AI15" s="26"/>
      <c r="AJ15" s="26"/>
    </row>
    <row r="16" spans="1:36" ht="25.15" customHeight="1" x14ac:dyDescent="0.3">
      <c r="A16" s="23">
        <v>13</v>
      </c>
      <c r="B16" s="24"/>
      <c r="C16" s="24"/>
      <c r="D16" s="24"/>
      <c r="E16" s="25"/>
      <c r="F16" s="26"/>
      <c r="G16" s="26"/>
      <c r="H16" s="27"/>
      <c r="I16" s="27"/>
      <c r="J16" s="28"/>
      <c r="K16" s="29"/>
      <c r="L16" s="30"/>
      <c r="M16" s="31">
        <f>SUM(I16:J16)*0.25</f>
        <v>0</v>
      </c>
      <c r="N16" s="31">
        <f t="shared" si="2"/>
        <v>0</v>
      </c>
      <c r="O16" s="31">
        <f>(M16+N16)</f>
        <v>0</v>
      </c>
      <c r="P16" s="31">
        <f t="shared" si="6"/>
        <v>0</v>
      </c>
      <c r="Q16" s="27">
        <f t="shared" si="7"/>
        <v>0</v>
      </c>
      <c r="R16" s="27"/>
      <c r="S16" s="27"/>
      <c r="T16" s="27"/>
      <c r="U16" s="27">
        <f t="shared" si="3"/>
        <v>0</v>
      </c>
      <c r="V16" s="27"/>
      <c r="W16" s="27"/>
      <c r="X16" s="27"/>
      <c r="Y16" s="32"/>
      <c r="Z16" s="33"/>
      <c r="AA16" s="32"/>
      <c r="AB16" s="33"/>
      <c r="AC16" s="33"/>
      <c r="AD16" s="34">
        <f t="shared" si="8"/>
        <v>0</v>
      </c>
      <c r="AE16" s="30">
        <f t="shared" si="4"/>
        <v>0</v>
      </c>
      <c r="AF16" s="26"/>
      <c r="AG16" s="26"/>
      <c r="AH16" s="26"/>
      <c r="AI16" s="26"/>
      <c r="AJ16" s="26"/>
    </row>
    <row r="17" spans="1:36" ht="25.15" customHeight="1" x14ac:dyDescent="0.3">
      <c r="A17" s="23">
        <v>14</v>
      </c>
      <c r="B17" s="24"/>
      <c r="C17" s="24"/>
      <c r="D17" s="24"/>
      <c r="E17" s="25"/>
      <c r="F17" s="26"/>
      <c r="G17" s="26"/>
      <c r="H17" s="27"/>
      <c r="I17" s="27"/>
      <c r="J17" s="28"/>
      <c r="K17" s="29"/>
      <c r="L17" s="30"/>
      <c r="M17" s="31">
        <f t="shared" si="9"/>
        <v>0</v>
      </c>
      <c r="N17" s="31">
        <f t="shared" si="2"/>
        <v>0</v>
      </c>
      <c r="O17" s="31">
        <f t="shared" si="5"/>
        <v>0</v>
      </c>
      <c r="P17" s="31">
        <f t="shared" si="6"/>
        <v>0</v>
      </c>
      <c r="Q17" s="27">
        <f t="shared" si="7"/>
        <v>0</v>
      </c>
      <c r="R17" s="27"/>
      <c r="S17" s="27"/>
      <c r="T17" s="27"/>
      <c r="U17" s="27">
        <f t="shared" si="3"/>
        <v>0</v>
      </c>
      <c r="V17" s="27"/>
      <c r="W17" s="27"/>
      <c r="X17" s="27"/>
      <c r="Y17" s="32"/>
      <c r="Z17" s="33"/>
      <c r="AA17" s="32"/>
      <c r="AB17" s="33"/>
      <c r="AC17" s="33"/>
      <c r="AD17" s="34">
        <f t="shared" si="8"/>
        <v>0</v>
      </c>
      <c r="AE17" s="30">
        <f t="shared" si="4"/>
        <v>0</v>
      </c>
      <c r="AF17" s="26"/>
      <c r="AG17" s="26"/>
      <c r="AH17" s="26"/>
      <c r="AI17" s="26"/>
      <c r="AJ17" s="26"/>
    </row>
    <row r="18" spans="1:36" x14ac:dyDescent="0.3">
      <c r="C18" s="6"/>
      <c r="D18" s="6"/>
      <c r="E18" s="36"/>
      <c r="F18" s="35"/>
    </row>
    <row r="19" spans="1:36" x14ac:dyDescent="0.3">
      <c r="C19" s="36"/>
      <c r="D19" s="6"/>
      <c r="E19" s="6"/>
    </row>
    <row r="20" spans="1:36" hidden="1" x14ac:dyDescent="0.3">
      <c r="C20" s="36"/>
      <c r="D20" s="6"/>
      <c r="E20" s="36"/>
      <c r="H20" s="4">
        <f>SUM(H4:H17)</f>
        <v>80000000</v>
      </c>
      <c r="I20" s="4">
        <f>SUM(I4:I17)</f>
        <v>5000000</v>
      </c>
      <c r="J20" s="4">
        <f>SUM(J4:J17)</f>
        <v>16000000</v>
      </c>
      <c r="Q20" s="4">
        <f>SUM(Q10:Q17)</f>
        <v>0</v>
      </c>
      <c r="U20" s="4">
        <f>SUM(U10:U17)</f>
        <v>0</v>
      </c>
      <c r="V20" s="4"/>
      <c r="W20" s="4"/>
      <c r="X20" s="4"/>
      <c r="AD20" s="4">
        <f>SUM(AD10:AD17)</f>
        <v>0</v>
      </c>
    </row>
    <row r="21" spans="1:36" hidden="1" x14ac:dyDescent="0.3">
      <c r="A21" s="3" t="s">
        <v>25</v>
      </c>
      <c r="C21" s="37"/>
      <c r="D21" s="37"/>
      <c r="E21" s="37"/>
      <c r="F21" s="38"/>
      <c r="H21" s="4"/>
      <c r="V21" s="4"/>
    </row>
    <row r="22" spans="1:36" hidden="1" x14ac:dyDescent="0.3">
      <c r="A22" s="3" t="s">
        <v>26</v>
      </c>
      <c r="C22" s="37"/>
      <c r="D22" s="37"/>
      <c r="E22" s="37"/>
    </row>
    <row r="23" spans="1:36" hidden="1" x14ac:dyDescent="0.3">
      <c r="C23" s="37"/>
      <c r="D23" s="37"/>
      <c r="E23" s="37"/>
    </row>
    <row r="24" spans="1:36" hidden="1" x14ac:dyDescent="0.3">
      <c r="C24" s="6"/>
      <c r="D24" s="6"/>
      <c r="E24" s="6"/>
    </row>
    <row r="25" spans="1:36" hidden="1" x14ac:dyDescent="0.3">
      <c r="C25" s="39"/>
      <c r="D25" s="39"/>
      <c r="E25" s="6"/>
      <c r="F25" s="40"/>
    </row>
    <row r="26" spans="1:36" hidden="1" x14ac:dyDescent="0.3">
      <c r="C26" s="6"/>
      <c r="D26" s="6"/>
      <c r="E26" s="6"/>
    </row>
    <row r="27" spans="1:36" hidden="1" x14ac:dyDescent="0.3">
      <c r="C27" s="6"/>
      <c r="D27" s="6"/>
      <c r="E27" s="6"/>
    </row>
    <row r="28" spans="1:36" hidden="1" x14ac:dyDescent="0.3">
      <c r="C28" s="41"/>
      <c r="D28" s="41"/>
      <c r="E28" s="41"/>
    </row>
    <row r="29" spans="1:36" hidden="1" x14ac:dyDescent="0.3">
      <c r="F29" s="42"/>
      <c r="H29" s="3">
        <v>52.9</v>
      </c>
      <c r="I29" s="3">
        <v>47.1</v>
      </c>
    </row>
    <row r="30" spans="1:36" hidden="1" x14ac:dyDescent="0.3">
      <c r="F30" s="42"/>
      <c r="H30" s="3">
        <v>61.5</v>
      </c>
      <c r="I30" s="3">
        <v>38.5</v>
      </c>
    </row>
    <row r="31" spans="1:36" hidden="1" x14ac:dyDescent="0.3">
      <c r="H31" s="3">
        <f>H29*0.3</f>
        <v>15.87</v>
      </c>
      <c r="I31" s="3">
        <f>I29*0.3</f>
        <v>14.13</v>
      </c>
    </row>
    <row r="32" spans="1:36" hidden="1" x14ac:dyDescent="0.3">
      <c r="H32" s="3">
        <f>H30*0.7</f>
        <v>43.05</v>
      </c>
      <c r="I32" s="3">
        <f>I30*0.7</f>
        <v>26.95</v>
      </c>
    </row>
    <row r="33" spans="8:9" hidden="1" x14ac:dyDescent="0.3">
      <c r="H33" s="43">
        <f>H31+H32</f>
        <v>58.919999999999995</v>
      </c>
      <c r="I33" s="43">
        <f>I31+I32</f>
        <v>41.08</v>
      </c>
    </row>
    <row r="34" spans="8:9" hidden="1" x14ac:dyDescent="0.3"/>
  </sheetData>
  <autoFilter ref="A2:AJ17" xr:uid="{F50F37E8-4564-494A-8D74-633A33BE9F79}"/>
  <phoneticPr fontId="2" type="noConversion"/>
  <conditionalFormatting sqref="B4">
    <cfRule type="expression" dxfId="464" priority="58">
      <formula>$Q4="계약직"</formula>
    </cfRule>
  </conditionalFormatting>
  <conditionalFormatting sqref="B7 D7 B10:B12">
    <cfRule type="expression" dxfId="463" priority="48">
      <formula>#REF!="해외파견"</formula>
    </cfRule>
    <cfRule type="expression" dxfId="462" priority="55">
      <formula>$H7="해외파견"</formula>
    </cfRule>
    <cfRule type="expression" dxfId="461" priority="56">
      <formula>$H7="파견"</formula>
    </cfRule>
    <cfRule type="expression" dxfId="460" priority="57">
      <formula>$H7="휴직"</formula>
    </cfRule>
    <cfRule type="expression" dxfId="459" priority="46">
      <formula>#REF!="휴직"</formula>
    </cfRule>
    <cfRule type="expression" dxfId="458" priority="47">
      <formula>#REF!="협력파견"</formula>
    </cfRule>
    <cfRule type="expression" dxfId="457" priority="49">
      <formula>#REF!="파견"</formula>
    </cfRule>
    <cfRule type="expression" dxfId="456" priority="50">
      <formula>$H7="해외파견"</formula>
    </cfRule>
    <cfRule type="expression" dxfId="455" priority="51">
      <formula>$H7="파견"</formula>
    </cfRule>
    <cfRule type="expression" dxfId="454" priority="52">
      <formula>$H7="휴직"</formula>
    </cfRule>
    <cfRule type="expression" dxfId="453" priority="53">
      <formula>$H7="협력파견"</formula>
    </cfRule>
    <cfRule type="expression" dxfId="452" priority="54">
      <formula>$H7="휴직"</formula>
    </cfRule>
  </conditionalFormatting>
  <conditionalFormatting sqref="B13">
    <cfRule type="expression" dxfId="451" priority="869">
      <formula>$H13="휴직"</formula>
    </cfRule>
    <cfRule type="expression" dxfId="450" priority="868">
      <formula>$H13="파견"</formula>
    </cfRule>
    <cfRule type="expression" dxfId="449" priority="867">
      <formula>$H13="해외파견"</formula>
    </cfRule>
    <cfRule type="expression" dxfId="448" priority="866">
      <formula>$H13="휴직"</formula>
    </cfRule>
    <cfRule type="expression" dxfId="447" priority="865">
      <formula>$H13="협력파견"</formula>
    </cfRule>
    <cfRule type="expression" dxfId="446" priority="858">
      <formula>#REF!="휴직"</formula>
    </cfRule>
    <cfRule type="expression" dxfId="445" priority="864">
      <formula>$H13="휴직"</formula>
    </cfRule>
    <cfRule type="expression" dxfId="444" priority="859">
      <formula>#REF!="협력파견"</formula>
    </cfRule>
    <cfRule type="expression" dxfId="443" priority="860">
      <formula>$F477="해외파견"</formula>
    </cfRule>
    <cfRule type="expression" dxfId="442" priority="861">
      <formula>$F477="파견"</formula>
    </cfRule>
    <cfRule type="expression" dxfId="441" priority="862">
      <formula>$H13="해외파견"</formula>
    </cfRule>
    <cfRule type="expression" dxfId="440" priority="863">
      <formula>$H13="파견"</formula>
    </cfRule>
  </conditionalFormatting>
  <conditionalFormatting sqref="B17">
    <cfRule type="expression" dxfId="439" priority="41">
      <formula>$H17="해외파견"</formula>
    </cfRule>
    <cfRule type="expression" dxfId="438" priority="42">
      <formula>$H17="파견"</formula>
    </cfRule>
    <cfRule type="expression" dxfId="437" priority="40">
      <formula>$H17="협력파견"</formula>
    </cfRule>
  </conditionalFormatting>
  <conditionalFormatting sqref="B8:C8">
    <cfRule type="expression" dxfId="436" priority="950">
      <formula>$H8="휴직"</formula>
    </cfRule>
    <cfRule type="expression" dxfId="435" priority="949">
      <formula>$H8="협력파견"</formula>
    </cfRule>
    <cfRule type="expression" dxfId="434" priority="948">
      <formula>$H8="휴직"</formula>
    </cfRule>
    <cfRule type="expression" dxfId="433" priority="947">
      <formula>$H8="파견"</formula>
    </cfRule>
    <cfRule type="expression" dxfId="432" priority="946">
      <formula>$H8="해외파견"</formula>
    </cfRule>
    <cfRule type="expression" dxfId="431" priority="945">
      <formula>$F333="파견"</formula>
    </cfRule>
    <cfRule type="expression" dxfId="430" priority="944">
      <formula>$F333="해외파견"</formula>
    </cfRule>
    <cfRule type="expression" dxfId="429" priority="953">
      <formula>$H8="휴직"</formula>
    </cfRule>
    <cfRule type="expression" dxfId="428" priority="952">
      <formula>$H8="파견"</formula>
    </cfRule>
    <cfRule type="expression" dxfId="427" priority="951">
      <formula>$H8="해외파견"</formula>
    </cfRule>
  </conditionalFormatting>
  <conditionalFormatting sqref="B17:C17">
    <cfRule type="expression" dxfId="426" priority="43">
      <formula>$H17="해외파견"</formula>
    </cfRule>
  </conditionalFormatting>
  <conditionalFormatting sqref="B4:D4">
    <cfRule type="expression" dxfId="425" priority="918">
      <formula>#REF!="휴직"</formula>
    </cfRule>
    <cfRule type="expression" dxfId="424" priority="925">
      <formula>$H4="협력파견"</formula>
    </cfRule>
    <cfRule type="expression" dxfId="423" priority="929">
      <formula>$H4="휴직"</formula>
    </cfRule>
    <cfRule type="expression" dxfId="422" priority="928">
      <formula>$H4="파견"</formula>
    </cfRule>
    <cfRule type="expression" dxfId="421" priority="927">
      <formula>$H4="해외파견"</formula>
    </cfRule>
    <cfRule type="expression" dxfId="420" priority="926">
      <formula>$H4="휴직"</formula>
    </cfRule>
    <cfRule type="expression" dxfId="419" priority="924">
      <formula>$H4="휴직"</formula>
    </cfRule>
    <cfRule type="expression" dxfId="418" priority="923">
      <formula>$H4="파견"</formula>
    </cfRule>
    <cfRule type="expression" dxfId="417" priority="922">
      <formula>$H4="해외파견"</formula>
    </cfRule>
    <cfRule type="expression" dxfId="416" priority="921">
      <formula>$F433="파견"</formula>
    </cfRule>
    <cfRule type="expression" dxfId="415" priority="920">
      <formula>$F433="해외파견"</formula>
    </cfRule>
    <cfRule type="expression" dxfId="414" priority="919">
      <formula>#REF!="협력파견"</formula>
    </cfRule>
  </conditionalFormatting>
  <conditionalFormatting sqref="B4:D5 B7:D7 B13:D13">
    <cfRule type="expression" dxfId="413" priority="747">
      <formula>$H4="해외파견"</formula>
    </cfRule>
    <cfRule type="expression" dxfId="412" priority="745">
      <formula>$H4="협력파견"</formula>
    </cfRule>
    <cfRule type="expression" dxfId="411" priority="744">
      <formula>$H4="휴직"</formula>
    </cfRule>
    <cfRule type="expression" dxfId="410" priority="743">
      <formula>$H4="파견"</formula>
    </cfRule>
    <cfRule type="expression" dxfId="409" priority="742">
      <formula>$H4="해외파견"</formula>
    </cfRule>
    <cfRule type="expression" dxfId="408" priority="748">
      <formula>$H4="파견"</formula>
    </cfRule>
    <cfRule type="expression" dxfId="407" priority="746">
      <formula>$H4="휴직"</formula>
    </cfRule>
    <cfRule type="expression" dxfId="406" priority="749">
      <formula>$H4="휴직"</formula>
    </cfRule>
    <cfRule type="expression" dxfId="405" priority="741">
      <formula>$F508="파견"</formula>
    </cfRule>
  </conditionalFormatting>
  <conditionalFormatting sqref="B4:D5 B8:D11">
    <cfRule type="expression" dxfId="404" priority="667">
      <formula>#REF!="협력파견"</formula>
    </cfRule>
  </conditionalFormatting>
  <conditionalFormatting sqref="B4:D5 B9:D9">
    <cfRule type="expression" dxfId="403" priority="675">
      <formula>$H4="해외파견"</formula>
    </cfRule>
    <cfRule type="expression" dxfId="402" priority="674">
      <formula>$H4="휴직"</formula>
    </cfRule>
    <cfRule type="expression" dxfId="401" priority="669">
      <formula>$F502="파견"</formula>
    </cfRule>
    <cfRule type="expression" dxfId="400" priority="677">
      <formula>$H4="휴직"</formula>
    </cfRule>
    <cfRule type="expression" dxfId="399" priority="676">
      <formula>$H4="파견"</formula>
    </cfRule>
    <cfRule type="expression" dxfId="398" priority="673">
      <formula>$H4="협력파견"</formula>
    </cfRule>
    <cfRule type="expression" dxfId="397" priority="672">
      <formula>$H4="휴직"</formula>
    </cfRule>
    <cfRule type="expression" dxfId="396" priority="671">
      <formula>$H4="파견"</formula>
    </cfRule>
    <cfRule type="expression" dxfId="395" priority="670">
      <formula>$H4="해외파견"</formula>
    </cfRule>
    <cfRule type="expression" dxfId="394" priority="668">
      <formula>$F502="해외파견"</formula>
    </cfRule>
  </conditionalFormatting>
  <conditionalFormatting sqref="B4:D8">
    <cfRule type="expression" dxfId="393" priority="726">
      <formula>#REF!="휴직"</formula>
    </cfRule>
    <cfRule type="expression" dxfId="392" priority="727">
      <formula>#REF!="협력파견"</formula>
    </cfRule>
  </conditionalFormatting>
  <conditionalFormatting sqref="B5:D5 B9:D9">
    <cfRule type="expression" dxfId="391" priority="566">
      <formula>$H5="휴직"</formula>
    </cfRule>
    <cfRule type="expression" dxfId="390" priority="565">
      <formula>$H5="협력파견"</formula>
    </cfRule>
    <cfRule type="expression" dxfId="389" priority="564">
      <formula>$H5="휴직"</formula>
    </cfRule>
    <cfRule type="expression" dxfId="388" priority="569">
      <formula>$H5="휴직"</formula>
    </cfRule>
    <cfRule type="expression" dxfId="387" priority="568">
      <formula>$H5="파견"</formula>
    </cfRule>
    <cfRule type="expression" dxfId="386" priority="567">
      <formula>$H5="해외파견"</formula>
    </cfRule>
    <cfRule type="expression" dxfId="385" priority="560">
      <formula>$F437="해외파견"</formula>
    </cfRule>
    <cfRule type="expression" dxfId="384" priority="561">
      <formula>$F437="파견"</formula>
    </cfRule>
    <cfRule type="expression" dxfId="383" priority="562">
      <formula>$H5="해외파견"</formula>
    </cfRule>
    <cfRule type="expression" dxfId="382" priority="563">
      <formula>$H5="파견"</formula>
    </cfRule>
  </conditionalFormatting>
  <conditionalFormatting sqref="B5:D5 B9:D10">
    <cfRule type="expression" dxfId="381" priority="558">
      <formula>#REF!="휴직"</formula>
    </cfRule>
    <cfRule type="expression" dxfId="380" priority="559">
      <formula>#REF!="협력파견"</formula>
    </cfRule>
  </conditionalFormatting>
  <conditionalFormatting sqref="B6:D6">
    <cfRule type="expression" dxfId="379" priority="962">
      <formula>$H6="휴직"</formula>
    </cfRule>
    <cfRule type="expression" dxfId="378" priority="977">
      <formula>$H6="휴직"</formula>
    </cfRule>
    <cfRule type="expression" dxfId="377" priority="976">
      <formula>$H6="파견"</formula>
    </cfRule>
    <cfRule type="expression" dxfId="376" priority="975">
      <formula>$H6="해외파견"</formula>
    </cfRule>
    <cfRule type="expression" dxfId="375" priority="974">
      <formula>$H6="휴직"</formula>
    </cfRule>
    <cfRule type="expression" dxfId="374" priority="973">
      <formula>$H6="협력파견"</formula>
    </cfRule>
    <cfRule type="expression" dxfId="373" priority="972">
      <formula>$H6="휴직"</formula>
    </cfRule>
    <cfRule type="expression" dxfId="372" priority="961">
      <formula>$H6="협력파견"</formula>
    </cfRule>
    <cfRule type="expression" dxfId="371" priority="971">
      <formula>$H6="파견"</formula>
    </cfRule>
    <cfRule type="expression" dxfId="370" priority="969">
      <formula>$F627="파견"</formula>
    </cfRule>
    <cfRule type="expression" dxfId="369" priority="968">
      <formula>$F627="해외파견"</formula>
    </cfRule>
    <cfRule type="expression" dxfId="368" priority="967">
      <formula>#REF!="협력파견"</formula>
    </cfRule>
    <cfRule type="expression" dxfId="367" priority="966">
      <formula>#REF!="휴직"</formula>
    </cfRule>
    <cfRule type="expression" dxfId="366" priority="965">
      <formula>$H6="휴직"</formula>
    </cfRule>
    <cfRule type="expression" dxfId="365" priority="964">
      <formula>$H6="파견"</formula>
    </cfRule>
    <cfRule type="expression" dxfId="364" priority="963">
      <formula>$H6="해외파견"</formula>
    </cfRule>
    <cfRule type="expression" dxfId="363" priority="970">
      <formula>$H6="해외파견"</formula>
    </cfRule>
    <cfRule type="expression" dxfId="362" priority="960">
      <formula>$H6="휴직"</formula>
    </cfRule>
    <cfRule type="expression" dxfId="361" priority="959">
      <formula>$H6="파견"</formula>
    </cfRule>
    <cfRule type="expression" dxfId="360" priority="958">
      <formula>$H6="해외파견"</formula>
    </cfRule>
    <cfRule type="expression" dxfId="359" priority="730">
      <formula>$H6="해외파견"</formula>
    </cfRule>
    <cfRule type="expression" dxfId="358" priority="957">
      <formula>$F567="파견"</formula>
    </cfRule>
    <cfRule type="expression" dxfId="357" priority="956">
      <formula>$F567="해외파견"</formula>
    </cfRule>
    <cfRule type="expression" dxfId="356" priority="728">
      <formula>$F579="해외파견"</formula>
    </cfRule>
    <cfRule type="expression" dxfId="355" priority="729">
      <formula>$F579="파견"</formula>
    </cfRule>
    <cfRule type="expression" dxfId="354" priority="731">
      <formula>$H6="파견"</formula>
    </cfRule>
    <cfRule type="expression" dxfId="353" priority="732">
      <formula>$H6="휴직"</formula>
    </cfRule>
    <cfRule type="expression" dxfId="352" priority="733">
      <formula>$H6="협력파견"</formula>
    </cfRule>
    <cfRule type="expression" dxfId="351" priority="734">
      <formula>$H6="휴직"</formula>
    </cfRule>
    <cfRule type="expression" dxfId="350" priority="735">
      <formula>$H6="해외파견"</formula>
    </cfRule>
    <cfRule type="expression" dxfId="349" priority="736">
      <formula>$H6="파견"</formula>
    </cfRule>
    <cfRule type="expression" dxfId="348" priority="737">
      <formula>$H6="휴직"</formula>
    </cfRule>
  </conditionalFormatting>
  <conditionalFormatting sqref="B6:D8">
    <cfRule type="expression" dxfId="347" priority="931">
      <formula>#REF!="협력파견"</formula>
    </cfRule>
    <cfRule type="expression" dxfId="346" priority="930">
      <formula>#REF!="휴직"</formula>
    </cfRule>
  </conditionalFormatting>
  <conditionalFormatting sqref="B7:D7">
    <cfRule type="expression" dxfId="345" priority="939">
      <formula>$H7="해외파견"</formula>
    </cfRule>
    <cfRule type="expression" dxfId="344" priority="938">
      <formula>$H7="휴직"</formula>
    </cfRule>
    <cfRule type="expression" dxfId="343" priority="937">
      <formula>$H7="협력파견"</formula>
    </cfRule>
    <cfRule type="expression" dxfId="342" priority="936">
      <formula>$H7="휴직"</formula>
    </cfRule>
    <cfRule type="expression" dxfId="341" priority="934">
      <formula>$H7="해외파견"</formula>
    </cfRule>
    <cfRule type="expression" dxfId="340" priority="933">
      <formula>$F445="파견"</formula>
    </cfRule>
    <cfRule type="expression" dxfId="339" priority="932">
      <formula>$F445="해외파견"</formula>
    </cfRule>
    <cfRule type="expression" dxfId="338" priority="935">
      <formula>$H7="파견"</formula>
    </cfRule>
    <cfRule type="expression" dxfId="337" priority="941">
      <formula>$H7="휴직"</formula>
    </cfRule>
    <cfRule type="expression" dxfId="336" priority="940">
      <formula>$H7="파견"</formula>
    </cfRule>
  </conditionalFormatting>
  <conditionalFormatting sqref="B8:D8 B11:D11">
    <cfRule type="expression" dxfId="335" priority="692">
      <formula>$F438="해외파견"</formula>
    </cfRule>
    <cfRule type="expression" dxfId="334" priority="699">
      <formula>$H8="해외파견"</formula>
    </cfRule>
    <cfRule type="expression" dxfId="333" priority="701">
      <formula>$H8="휴직"</formula>
    </cfRule>
    <cfRule type="expression" dxfId="332" priority="700">
      <formula>$H8="파견"</formula>
    </cfRule>
    <cfRule type="expression" dxfId="331" priority="693">
      <formula>$F438="파견"</formula>
    </cfRule>
    <cfRule type="expression" dxfId="330" priority="694">
      <formula>$H8="해외파견"</formula>
    </cfRule>
    <cfRule type="expression" dxfId="329" priority="695">
      <formula>$H8="파견"</formula>
    </cfRule>
    <cfRule type="expression" dxfId="328" priority="696">
      <formula>$H8="휴직"</formula>
    </cfRule>
    <cfRule type="expression" dxfId="327" priority="697">
      <formula>$H8="협력파견"</formula>
    </cfRule>
    <cfRule type="expression" dxfId="326" priority="698">
      <formula>$H8="휴직"</formula>
    </cfRule>
  </conditionalFormatting>
  <conditionalFormatting sqref="B8:D8 D17">
    <cfRule type="expression" dxfId="325" priority="888">
      <formula>$H8="휴직"</formula>
    </cfRule>
    <cfRule type="expression" dxfId="324" priority="886">
      <formula>$H8="해외파견"</formula>
    </cfRule>
    <cfRule type="expression" dxfId="323" priority="885">
      <formula>$F501="파견"</formula>
    </cfRule>
    <cfRule type="expression" dxfId="322" priority="891">
      <formula>$H8="해외파견"</formula>
    </cfRule>
    <cfRule type="expression" dxfId="321" priority="892">
      <formula>$H8="파견"</formula>
    </cfRule>
    <cfRule type="expression" dxfId="320" priority="893">
      <formula>$H8="휴직"</formula>
    </cfRule>
    <cfRule type="expression" dxfId="319" priority="890">
      <formula>$H8="휴직"</formula>
    </cfRule>
    <cfRule type="expression" dxfId="318" priority="887">
      <formula>$H8="파견"</formula>
    </cfRule>
    <cfRule type="expression" dxfId="317" priority="889">
      <formula>$H8="협력파견"</formula>
    </cfRule>
  </conditionalFormatting>
  <conditionalFormatting sqref="B8:D11 B4:D5">
    <cfRule type="expression" dxfId="316" priority="666">
      <formula>#REF!="휴직"</formula>
    </cfRule>
  </conditionalFormatting>
  <conditionalFormatting sqref="B9:D9">
    <cfRule type="expression" dxfId="315" priority="26">
      <formula>$H13="협력파견"</formula>
    </cfRule>
    <cfRule type="expression" dxfId="314" priority="25">
      <formula>$H13="휴직"</formula>
    </cfRule>
  </conditionalFormatting>
  <conditionalFormatting sqref="B10:D10 B17:D17">
    <cfRule type="expression" dxfId="313" priority="633">
      <formula>$F505="파견"</formula>
    </cfRule>
    <cfRule type="expression" dxfId="312" priority="639">
      <formula>$H10="해외파견"</formula>
    </cfRule>
    <cfRule type="expression" dxfId="311" priority="634">
      <formula>$H10="해외파견"</formula>
    </cfRule>
    <cfRule type="expression" dxfId="310" priority="640">
      <formula>$H10="파견"</formula>
    </cfRule>
    <cfRule type="expression" dxfId="309" priority="641">
      <formula>$H10="휴직"</formula>
    </cfRule>
    <cfRule type="expression" dxfId="308" priority="638">
      <formula>$H10="휴직"</formula>
    </cfRule>
    <cfRule type="expression" dxfId="307" priority="637">
      <formula>$H10="협력파견"</formula>
    </cfRule>
    <cfRule type="expression" dxfId="306" priority="636">
      <formula>$H10="휴직"</formula>
    </cfRule>
    <cfRule type="expression" dxfId="305" priority="635">
      <formula>$H10="파견"</formula>
    </cfRule>
  </conditionalFormatting>
  <conditionalFormatting sqref="B10:D10">
    <cfRule type="expression" dxfId="304" priority="723">
      <formula>$H10="해외파견"</formula>
    </cfRule>
    <cfRule type="expression" dxfId="303" priority="724">
      <formula>$H10="파견"</formula>
    </cfRule>
    <cfRule type="expression" dxfId="302" priority="725">
      <formula>$H10="휴직"</formula>
    </cfRule>
    <cfRule type="expression" dxfId="301" priority="720">
      <formula>$H10="휴직"</formula>
    </cfRule>
    <cfRule type="expression" dxfId="300" priority="719">
      <formula>$H10="파견"</formula>
    </cfRule>
    <cfRule type="expression" dxfId="299" priority="718">
      <formula>$H10="해외파견"</formula>
    </cfRule>
    <cfRule type="expression" dxfId="298" priority="716">
      <formula>$F452="해외파견"</formula>
    </cfRule>
    <cfRule type="expression" dxfId="297" priority="717">
      <formula>$F452="파견"</formula>
    </cfRule>
    <cfRule type="expression" dxfId="296" priority="721">
      <formula>$H10="협력파견"</formula>
    </cfRule>
    <cfRule type="expression" dxfId="295" priority="722">
      <formula>$H10="휴직"</formula>
    </cfRule>
  </conditionalFormatting>
  <conditionalFormatting sqref="B11:D11">
    <cfRule type="expression" dxfId="294" priority="980">
      <formula>$F507="해외파견"</formula>
    </cfRule>
    <cfRule type="expression" dxfId="293" priority="981">
      <formula>$F507="파견"</formula>
    </cfRule>
    <cfRule type="expression" dxfId="292" priority="982">
      <formula>$H11="해외파견"</formula>
    </cfRule>
    <cfRule type="expression" dxfId="291" priority="983">
      <formula>$H11="파견"</formula>
    </cfRule>
    <cfRule type="expression" dxfId="290" priority="984">
      <formula>$H11="휴직"</formula>
    </cfRule>
    <cfRule type="expression" dxfId="289" priority="985">
      <formula>$H11="협력파견"</formula>
    </cfRule>
    <cfRule type="expression" dxfId="288" priority="986">
      <formula>$H11="휴직"</formula>
    </cfRule>
    <cfRule type="expression" dxfId="287" priority="987">
      <formula>$H11="해외파견"</formula>
    </cfRule>
    <cfRule type="expression" dxfId="286" priority="988">
      <formula>$H11="파견"</formula>
    </cfRule>
    <cfRule type="expression" dxfId="285" priority="989">
      <formula>$H11="휴직"</formula>
    </cfRule>
  </conditionalFormatting>
  <conditionalFormatting sqref="B11:D13">
    <cfRule type="expression" dxfId="284" priority="774">
      <formula>#REF!="휴직"</formula>
    </cfRule>
    <cfRule type="expression" dxfId="283" priority="775">
      <formula>#REF!="협력파견"</formula>
    </cfRule>
  </conditionalFormatting>
  <conditionalFormatting sqref="B12:D12">
    <cfRule type="expression" dxfId="282" priority="1013">
      <formula>$H12="휴직"</formula>
    </cfRule>
    <cfRule type="expression" dxfId="281" priority="992">
      <formula>$F504="해외파견"</formula>
    </cfRule>
    <cfRule type="expression" dxfId="280" priority="993">
      <formula>$F504="파견"</formula>
    </cfRule>
    <cfRule type="expression" dxfId="279" priority="994">
      <formula>$H12="해외파견"</formula>
    </cfRule>
    <cfRule type="expression" dxfId="278" priority="995">
      <formula>$H12="파견"</formula>
    </cfRule>
    <cfRule type="expression" dxfId="277" priority="996">
      <formula>$H12="휴직"</formula>
    </cfRule>
    <cfRule type="expression" dxfId="276" priority="997">
      <formula>$H12="협력파견"</formula>
    </cfRule>
    <cfRule type="expression" dxfId="275" priority="998">
      <formula>$H12="휴직"</formula>
    </cfRule>
    <cfRule type="expression" dxfId="274" priority="999">
      <formula>$H12="해외파견"</formula>
    </cfRule>
    <cfRule type="expression" dxfId="273" priority="1000">
      <formula>$H12="파견"</formula>
    </cfRule>
    <cfRule type="expression" dxfId="272" priority="1001">
      <formula>$H12="휴직"</formula>
    </cfRule>
    <cfRule type="expression" dxfId="271" priority="1002">
      <formula>#REF!="휴직"</formula>
    </cfRule>
    <cfRule type="expression" dxfId="270" priority="1003">
      <formula>#REF!="협력파견"</formula>
    </cfRule>
    <cfRule type="expression" dxfId="269" priority="1004">
      <formula>$F440="해외파견"</formula>
    </cfRule>
    <cfRule type="expression" dxfId="268" priority="1005">
      <formula>$F440="파견"</formula>
    </cfRule>
    <cfRule type="expression" dxfId="267" priority="1006">
      <formula>$H12="해외파견"</formula>
    </cfRule>
    <cfRule type="expression" dxfId="266" priority="1007">
      <formula>$H12="파견"</formula>
    </cfRule>
    <cfRule type="expression" dxfId="265" priority="1008">
      <formula>$H12="휴직"</formula>
    </cfRule>
    <cfRule type="expression" dxfId="264" priority="1009">
      <formula>$H12="협력파견"</formula>
    </cfRule>
    <cfRule type="expression" dxfId="263" priority="1010">
      <formula>$H12="휴직"</formula>
    </cfRule>
    <cfRule type="expression" dxfId="262" priority="1011">
      <formula>$H12="해외파견"</formula>
    </cfRule>
    <cfRule type="expression" dxfId="261" priority="1012">
      <formula>$H12="파견"</formula>
    </cfRule>
  </conditionalFormatting>
  <conditionalFormatting sqref="B13:D13 B4:D5 B7:D7">
    <cfRule type="expression" dxfId="260" priority="740">
      <formula>$F508="해외파견"</formula>
    </cfRule>
  </conditionalFormatting>
  <conditionalFormatting sqref="B13:D13">
    <cfRule type="expression" dxfId="259" priority="784">
      <formula>$H13="파견"</formula>
    </cfRule>
    <cfRule type="expression" dxfId="258" priority="778">
      <formula>$H13="해외파견"</formula>
    </cfRule>
    <cfRule type="expression" dxfId="257" priority="739">
      <formula>#REF!="협력파견"</formula>
    </cfRule>
    <cfRule type="expression" dxfId="256" priority="777">
      <formula>$F469="파견"</formula>
    </cfRule>
    <cfRule type="expression" dxfId="255" priority="776">
      <formula>$F469="해외파견"</formula>
    </cfRule>
    <cfRule type="expression" dxfId="254" priority="738">
      <formula>#REF!="휴직"</formula>
    </cfRule>
    <cfRule type="expression" dxfId="253" priority="785">
      <formula>$H13="휴직"</formula>
    </cfRule>
    <cfRule type="expression" dxfId="252" priority="783">
      <formula>$H13="해외파견"</formula>
    </cfRule>
    <cfRule type="expression" dxfId="251" priority="782">
      <formula>$H13="휴직"</formula>
    </cfRule>
    <cfRule type="expression" dxfId="250" priority="781">
      <formula>$H13="협력파견"</formula>
    </cfRule>
    <cfRule type="expression" dxfId="249" priority="780">
      <formula>$H13="휴직"</formula>
    </cfRule>
    <cfRule type="expression" dxfId="248" priority="779">
      <formula>$H13="파견"</formula>
    </cfRule>
  </conditionalFormatting>
  <conditionalFormatting sqref="B14:D14">
    <cfRule type="expression" dxfId="247" priority="582">
      <formula>#REF!="휴직"</formula>
    </cfRule>
    <cfRule type="expression" dxfId="246" priority="585">
      <formula>$F321="파견"</formula>
    </cfRule>
    <cfRule type="expression" dxfId="245" priority="601">
      <formula>$H14="협력파견"</formula>
    </cfRule>
    <cfRule type="expression" dxfId="244" priority="602">
      <formula>$H14="휴직"</formula>
    </cfRule>
    <cfRule type="expression" dxfId="243" priority="603">
      <formula>$H14="해외파견"</formula>
    </cfRule>
    <cfRule type="expression" dxfId="242" priority="589">
      <formula>$H14="협력파견"</formula>
    </cfRule>
    <cfRule type="expression" dxfId="241" priority="605">
      <formula>$H14="휴직"</formula>
    </cfRule>
    <cfRule type="expression" dxfId="240" priority="599">
      <formula>$H14="파견"</formula>
    </cfRule>
    <cfRule type="expression" dxfId="239" priority="598">
      <formula>$H14="해외파견"</formula>
    </cfRule>
    <cfRule type="expression" dxfId="238" priority="597">
      <formula>$F369="파견"</formula>
    </cfRule>
    <cfRule type="expression" dxfId="237" priority="596">
      <formula>$F369="해외파견"</formula>
    </cfRule>
    <cfRule type="expression" dxfId="236" priority="593">
      <formula>$H14="휴직"</formula>
    </cfRule>
    <cfRule type="expression" dxfId="235" priority="592">
      <formula>$H14="파견"</formula>
    </cfRule>
    <cfRule type="expression" dxfId="234" priority="591">
      <formula>$H14="해외파견"</formula>
    </cfRule>
    <cfRule type="expression" dxfId="233" priority="600">
      <formula>$H14="휴직"</formula>
    </cfRule>
    <cfRule type="expression" dxfId="232" priority="590">
      <formula>$H14="휴직"</formula>
    </cfRule>
    <cfRule type="expression" dxfId="231" priority="604">
      <formula>$H14="파견"</formula>
    </cfRule>
    <cfRule type="expression" dxfId="230" priority="588">
      <formula>$H14="휴직"</formula>
    </cfRule>
    <cfRule type="expression" dxfId="229" priority="587">
      <formula>$H14="파견"</formula>
    </cfRule>
    <cfRule type="expression" dxfId="228" priority="586">
      <formula>$H14="해외파견"</formula>
    </cfRule>
    <cfRule type="expression" dxfId="227" priority="584">
      <formula>$F321="해외파견"</formula>
    </cfRule>
    <cfRule type="expression" dxfId="226" priority="583">
      <formula>#REF!="협력파견"</formula>
    </cfRule>
  </conditionalFormatting>
  <conditionalFormatting sqref="B14:D15">
    <cfRule type="expression" dxfId="225" priority="594">
      <formula>#REF!="휴직"</formula>
    </cfRule>
    <cfRule type="expression" dxfId="224" priority="595">
      <formula>#REF!="협력파견"</formula>
    </cfRule>
  </conditionalFormatting>
  <conditionalFormatting sqref="B15:D15">
    <cfRule type="expression" dxfId="223" priority="792">
      <formula>$H15="휴직"</formula>
    </cfRule>
    <cfRule type="expression" dxfId="222" priority="791">
      <formula>$H15="파견"</formula>
    </cfRule>
    <cfRule type="expression" dxfId="221" priority="790">
      <formula>$H15="해외파견"</formula>
    </cfRule>
    <cfRule type="expression" dxfId="220" priority="789">
      <formula>$F320="파견"</formula>
    </cfRule>
    <cfRule type="expression" dxfId="219" priority="788">
      <formula>$F320="해외파견"</formula>
    </cfRule>
    <cfRule type="expression" dxfId="218" priority="808">
      <formula>$H15="파견"</formula>
    </cfRule>
    <cfRule type="expression" dxfId="217" priority="807">
      <formula>$H15="해외파견"</formula>
    </cfRule>
    <cfRule type="expression" dxfId="216" priority="809">
      <formula>$H15="휴직"</formula>
    </cfRule>
    <cfRule type="expression" dxfId="215" priority="806">
      <formula>$H15="휴직"</formula>
    </cfRule>
    <cfRule type="expression" dxfId="214" priority="805">
      <formula>$H15="협력파견"</formula>
    </cfRule>
    <cfRule type="expression" dxfId="213" priority="804">
      <formula>$H15="휴직"</formula>
    </cfRule>
    <cfRule type="expression" dxfId="212" priority="803">
      <formula>$H15="파견"</formula>
    </cfRule>
    <cfRule type="expression" dxfId="211" priority="802">
      <formula>$H15="해외파견"</formula>
    </cfRule>
    <cfRule type="expression" dxfId="210" priority="801">
      <formula>$F368="파견"</formula>
    </cfRule>
    <cfRule type="expression" dxfId="209" priority="793">
      <formula>$H15="협력파견"</formula>
    </cfRule>
    <cfRule type="expression" dxfId="208" priority="797">
      <formula>$H15="휴직"</formula>
    </cfRule>
    <cfRule type="expression" dxfId="207" priority="796">
      <formula>$H15="파견"</formula>
    </cfRule>
    <cfRule type="expression" dxfId="206" priority="795">
      <formula>$H15="해외파견"</formula>
    </cfRule>
    <cfRule type="expression" dxfId="205" priority="794">
      <formula>$H15="휴직"</formula>
    </cfRule>
    <cfRule type="expression" dxfId="204" priority="800">
      <formula>$F368="해외파견"</formula>
    </cfRule>
  </conditionalFormatting>
  <conditionalFormatting sqref="B15:D16">
    <cfRule type="expression" dxfId="203" priority="799">
      <formula>#REF!="협력파견"</formula>
    </cfRule>
    <cfRule type="expression" dxfId="202" priority="798">
      <formula>#REF!="휴직"</formula>
    </cfRule>
  </conditionalFormatting>
  <conditionalFormatting sqref="B16:D16">
    <cfRule type="expression" dxfId="201" priority="845">
      <formula>$H16="휴직"</formula>
    </cfRule>
    <cfRule type="expression" dxfId="200" priority="827">
      <formula>$H16="파견"</formula>
    </cfRule>
    <cfRule type="expression" dxfId="199" priority="812">
      <formula>$F211="해외파견"</formula>
    </cfRule>
    <cfRule type="expression" dxfId="198" priority="813">
      <formula>$F211="파견"</formula>
    </cfRule>
    <cfRule type="expression" dxfId="197" priority="814">
      <formula>$H16="해외파견"</formula>
    </cfRule>
    <cfRule type="expression" dxfId="196" priority="815">
      <formula>$H16="파견"</formula>
    </cfRule>
    <cfRule type="expression" dxfId="195" priority="816">
      <formula>$H16="휴직"</formula>
    </cfRule>
    <cfRule type="expression" dxfId="194" priority="817">
      <formula>$H16="협력파견"</formula>
    </cfRule>
    <cfRule type="expression" dxfId="193" priority="818">
      <formula>$H16="휴직"</formula>
    </cfRule>
    <cfRule type="expression" dxfId="192" priority="819">
      <formula>$H16="해외파견"</formula>
    </cfRule>
    <cfRule type="expression" dxfId="191" priority="820">
      <formula>$H16="파견"</formula>
    </cfRule>
    <cfRule type="expression" dxfId="190" priority="821">
      <formula>$H16="휴직"</formula>
    </cfRule>
    <cfRule type="expression" dxfId="189" priority="822">
      <formula>#REF!="휴직"</formula>
    </cfRule>
    <cfRule type="expression" dxfId="188" priority="823">
      <formula>#REF!="협력파견"</formula>
    </cfRule>
    <cfRule type="expression" dxfId="187" priority="824">
      <formula>$F269="해외파견"</formula>
    </cfRule>
    <cfRule type="expression" dxfId="186" priority="825">
      <formula>$F269="파견"</formula>
    </cfRule>
    <cfRule type="expression" dxfId="185" priority="826">
      <formula>$H16="해외파견"</formula>
    </cfRule>
    <cfRule type="expression" dxfId="184" priority="828">
      <formula>$H16="휴직"</formula>
    </cfRule>
    <cfRule type="expression" dxfId="183" priority="829">
      <formula>$H16="협력파견"</formula>
    </cfRule>
    <cfRule type="expression" dxfId="182" priority="830">
      <formula>$H16="휴직"</formula>
    </cfRule>
    <cfRule type="expression" dxfId="181" priority="831">
      <formula>$H16="해외파견"</formula>
    </cfRule>
    <cfRule type="expression" dxfId="180" priority="832">
      <formula>$H16="파견"</formula>
    </cfRule>
    <cfRule type="expression" dxfId="179" priority="833">
      <formula>$H16="휴직"</formula>
    </cfRule>
    <cfRule type="expression" dxfId="178" priority="836">
      <formula>$F221="해외파견"</formula>
    </cfRule>
    <cfRule type="expression" dxfId="177" priority="837">
      <formula>$F221="파견"</formula>
    </cfRule>
    <cfRule type="expression" dxfId="176" priority="838">
      <formula>$H16="해외파견"</formula>
    </cfRule>
    <cfRule type="expression" dxfId="175" priority="839">
      <formula>$H16="파견"</formula>
    </cfRule>
    <cfRule type="expression" dxfId="174" priority="840">
      <formula>$H16="휴직"</formula>
    </cfRule>
    <cfRule type="expression" dxfId="173" priority="841">
      <formula>$H16="협력파견"</formula>
    </cfRule>
    <cfRule type="expression" dxfId="172" priority="842">
      <formula>$H16="휴직"</formula>
    </cfRule>
    <cfRule type="expression" dxfId="171" priority="843">
      <formula>$H16="해외파견"</formula>
    </cfRule>
    <cfRule type="expression" dxfId="170" priority="844">
      <formula>$H16="파견"</formula>
    </cfRule>
  </conditionalFormatting>
  <conditionalFormatting sqref="B16:D17">
    <cfRule type="expression" dxfId="169" priority="835">
      <formula>#REF!="협력파견"</formula>
    </cfRule>
    <cfRule type="expression" dxfId="168" priority="834">
      <formula>#REF!="휴직"</formula>
    </cfRule>
  </conditionalFormatting>
  <conditionalFormatting sqref="B17:D17 B10:D10">
    <cfRule type="expression" dxfId="167" priority="632">
      <formula>$F505="해외파견"</formula>
    </cfRule>
  </conditionalFormatting>
  <conditionalFormatting sqref="B17:D17">
    <cfRule type="expression" dxfId="166" priority="855">
      <formula>$H17="해외파견"</formula>
    </cfRule>
    <cfRule type="expression" dxfId="165" priority="662">
      <formula>$H17="휴직"</formula>
    </cfRule>
    <cfRule type="expression" dxfId="164" priority="663">
      <formula>$H17="해외파견"</formula>
    </cfRule>
    <cfRule type="expression" dxfId="163" priority="664">
      <formula>$H17="파견"</formula>
    </cfRule>
    <cfRule type="expression" dxfId="162" priority="665">
      <formula>$H17="휴직"</formula>
    </cfRule>
    <cfRule type="expression" dxfId="161" priority="848">
      <formula>$F470="해외파견"</formula>
    </cfRule>
    <cfRule type="expression" dxfId="160" priority="657">
      <formula>$F464="파견"</formula>
    </cfRule>
    <cfRule type="expression" dxfId="159" priority="655">
      <formula>#REF!="협력파견"</formula>
    </cfRule>
    <cfRule type="expression" dxfId="158" priority="659">
      <formula>$H17="파견"</formula>
    </cfRule>
    <cfRule type="expression" dxfId="157" priority="630">
      <formula>#REF!="휴직"</formula>
    </cfRule>
    <cfRule type="expression" dxfId="156" priority="631">
      <formula>#REF!="협력파견"</formula>
    </cfRule>
    <cfRule type="expression" dxfId="155" priority="654">
      <formula>#REF!="휴직"</formula>
    </cfRule>
    <cfRule type="expression" dxfId="154" priority="656">
      <formula>$F464="해외파견"</formula>
    </cfRule>
    <cfRule type="expression" dxfId="153" priority="849">
      <formula>$F470="파견"</formula>
    </cfRule>
    <cfRule type="expression" dxfId="152" priority="850">
      <formula>$H17="해외파견"</formula>
    </cfRule>
    <cfRule type="expression" dxfId="151" priority="851">
      <formula>$H17="파견"</formula>
    </cfRule>
    <cfRule type="expression" dxfId="150" priority="852">
      <formula>$H17="휴직"</formula>
    </cfRule>
    <cfRule type="expression" dxfId="149" priority="853">
      <formula>$H17="협력파견"</formula>
    </cfRule>
    <cfRule type="expression" dxfId="148" priority="854">
      <formula>$H17="휴직"</formula>
    </cfRule>
    <cfRule type="expression" dxfId="147" priority="658">
      <formula>$H17="해외파견"</formula>
    </cfRule>
    <cfRule type="expression" dxfId="146" priority="856">
      <formula>$H17="파견"</formula>
    </cfRule>
    <cfRule type="expression" dxfId="145" priority="857">
      <formula>$H17="휴직"</formula>
    </cfRule>
    <cfRule type="expression" dxfId="144" priority="660">
      <formula>$H17="휴직"</formula>
    </cfRule>
    <cfRule type="expression" dxfId="143" priority="661">
      <formula>$H17="협력파견"</formula>
    </cfRule>
  </conditionalFormatting>
  <conditionalFormatting sqref="C4 B5:D17">
    <cfRule type="expression" dxfId="142" priority="84">
      <formula>$Q4="계약직"</formula>
    </cfRule>
  </conditionalFormatting>
  <conditionalFormatting sqref="C4">
    <cfRule type="duplicateValues" dxfId="141" priority="83"/>
  </conditionalFormatting>
  <conditionalFormatting sqref="C7 C10:C12">
    <cfRule type="expression" dxfId="140" priority="82">
      <formula>$H7="휴직"</formula>
    </cfRule>
    <cfRule type="expression" dxfId="139" priority="72">
      <formula>#REF!="협력파견"</formula>
    </cfRule>
    <cfRule type="expression" dxfId="138" priority="81">
      <formula>$H7="파견"</formula>
    </cfRule>
    <cfRule type="expression" dxfId="137" priority="80">
      <formula>$H7="해외파견"</formula>
    </cfRule>
    <cfRule type="expression" dxfId="136" priority="79">
      <formula>$H7="휴직"</formula>
    </cfRule>
    <cfRule type="expression" dxfId="135" priority="78">
      <formula>$H7="협력파견"</formula>
    </cfRule>
    <cfRule type="expression" dxfId="134" priority="77">
      <formula>$H7="휴직"</formula>
    </cfRule>
    <cfRule type="expression" dxfId="133" priority="76">
      <formula>$H7="파견"</formula>
    </cfRule>
    <cfRule type="expression" dxfId="132" priority="75">
      <formula>$H7="해외파견"</formula>
    </cfRule>
    <cfRule type="expression" dxfId="131" priority="74">
      <formula>#REF!="파견"</formula>
    </cfRule>
    <cfRule type="expression" dxfId="130" priority="73">
      <formula>#REF!="해외파견"</formula>
    </cfRule>
  </conditionalFormatting>
  <conditionalFormatting sqref="C8">
    <cfRule type="duplicateValues" dxfId="129" priority="68"/>
  </conditionalFormatting>
  <conditionalFormatting sqref="C10:C12 C7">
    <cfRule type="expression" dxfId="128" priority="71">
      <formula>#REF!="휴직"</formula>
    </cfRule>
  </conditionalFormatting>
  <conditionalFormatting sqref="C11:C12 C17">
    <cfRule type="expression" dxfId="127" priority="66">
      <formula>$H11="해외파견"</formula>
    </cfRule>
    <cfRule type="expression" dxfId="126" priority="67">
      <formula>$H11="파견"</formula>
    </cfRule>
    <cfRule type="expression" dxfId="125" priority="65">
      <formula>$H11="협력파견"</formula>
    </cfRule>
  </conditionalFormatting>
  <conditionalFormatting sqref="C11:C12">
    <cfRule type="expression" dxfId="124" priority="61">
      <formula>#REF!="휴직"</formula>
    </cfRule>
    <cfRule type="expression" dxfId="123" priority="62">
      <formula>#REF!="협력파견"</formula>
    </cfRule>
  </conditionalFormatting>
  <conditionalFormatting sqref="C12">
    <cfRule type="duplicateValues" dxfId="122" priority="60"/>
  </conditionalFormatting>
  <conditionalFormatting sqref="C13:C17 C9:C11 C5:C7">
    <cfRule type="duplicateValues" dxfId="121" priority="85"/>
  </conditionalFormatting>
  <conditionalFormatting sqref="C13:D13">
    <cfRule type="expression" dxfId="120" priority="618">
      <formula>#REF!="휴직"</formula>
    </cfRule>
    <cfRule type="expression" dxfId="119" priority="619">
      <formula>#REF!="협력파견"</formula>
    </cfRule>
    <cfRule type="expression" dxfId="118" priority="624">
      <formula>$H13="휴직"</formula>
    </cfRule>
    <cfRule type="expression" dxfId="117" priority="623">
      <formula>$H13="파견"</formula>
    </cfRule>
    <cfRule type="expression" dxfId="116" priority="628">
      <formula>$H13="파견"</formula>
    </cfRule>
    <cfRule type="expression" dxfId="115" priority="622">
      <formula>$H13="해외파견"</formula>
    </cfRule>
    <cfRule type="expression" dxfId="114" priority="621">
      <formula>$F479="파견"</formula>
    </cfRule>
    <cfRule type="expression" dxfId="113" priority="620">
      <formula>$F479="해외파견"</formula>
    </cfRule>
    <cfRule type="expression" dxfId="112" priority="625">
      <formula>$H13="협력파견"</formula>
    </cfRule>
    <cfRule type="expression" dxfId="111" priority="626">
      <formula>$H13="휴직"</formula>
    </cfRule>
    <cfRule type="expression" dxfId="110" priority="627">
      <formula>$H13="해외파견"</formula>
    </cfRule>
    <cfRule type="expression" dxfId="109" priority="629">
      <formula>$H13="휴직"</formula>
    </cfRule>
  </conditionalFormatting>
  <conditionalFormatting sqref="D4">
    <cfRule type="expression" dxfId="108" priority="39">
      <formula>$Q4="계약직"</formula>
    </cfRule>
  </conditionalFormatting>
  <conditionalFormatting sqref="D8">
    <cfRule type="expression" dxfId="107" priority="1022">
      <formula>$H8="휴직"</formula>
    </cfRule>
    <cfRule type="expression" dxfId="106" priority="1023">
      <formula>$H8="해외파견"</formula>
    </cfRule>
    <cfRule type="expression" dxfId="105" priority="1024">
      <formula>$H8="파견"</formula>
    </cfRule>
    <cfRule type="expression" dxfId="104" priority="1025">
      <formula>$H8="휴직"</formula>
    </cfRule>
    <cfRule type="expression" dxfId="103" priority="1016">
      <formula>$F341="해외파견"</formula>
    </cfRule>
    <cfRule type="expression" dxfId="102" priority="1017">
      <formula>$F341="파견"</formula>
    </cfRule>
    <cfRule type="expression" dxfId="101" priority="1018">
      <formula>$H8="해외파견"</formula>
    </cfRule>
    <cfRule type="expression" dxfId="100" priority="1019">
      <formula>$H8="파견"</formula>
    </cfRule>
    <cfRule type="expression" dxfId="99" priority="1020">
      <formula>$H8="휴직"</formula>
    </cfRule>
    <cfRule type="expression" dxfId="98" priority="1021">
      <formula>$H8="협력파견"</formula>
    </cfRule>
  </conditionalFormatting>
  <conditionalFormatting sqref="D10:D12">
    <cfRule type="expression" dxfId="97" priority="36">
      <formula>$H10="해외파견"</formula>
    </cfRule>
    <cfRule type="expression" dxfId="96" priority="38">
      <formula>$H10="휴직"</formula>
    </cfRule>
    <cfRule type="expression" dxfId="95" priority="37">
      <formula>$H10="파견"</formula>
    </cfRule>
    <cfRule type="expression" dxfId="94" priority="35">
      <formula>$H10="휴직"</formula>
    </cfRule>
    <cfRule type="expression" dxfId="93" priority="34">
      <formula>$H10="협력파견"</formula>
    </cfRule>
    <cfRule type="expression" dxfId="92" priority="33">
      <formula>$H10="휴직"</formula>
    </cfRule>
    <cfRule type="expression" dxfId="91" priority="32">
      <formula>$H10="파견"</formula>
    </cfRule>
    <cfRule type="expression" dxfId="90" priority="31">
      <formula>$H10="해외파견"</formula>
    </cfRule>
    <cfRule type="expression" dxfId="89" priority="30">
      <formula>#REF!="파견"</formula>
    </cfRule>
    <cfRule type="expression" dxfId="88" priority="29">
      <formula>#REF!="해외파견"</formula>
    </cfRule>
    <cfRule type="expression" dxfId="87" priority="28">
      <formula>#REF!="협력파견"</formula>
    </cfRule>
    <cfRule type="expression" dxfId="86" priority="27">
      <formula>#REF!="휴직"</formula>
    </cfRule>
  </conditionalFormatting>
  <conditionalFormatting sqref="D13">
    <cfRule type="expression" dxfId="85" priority="617">
      <formula>$H13="휴직"</formula>
    </cfRule>
    <cfRule type="expression" dxfId="84" priority="880">
      <formula>$H13="파견"</formula>
    </cfRule>
    <cfRule type="expression" dxfId="83" priority="881">
      <formula>$H13="휴직"</formula>
    </cfRule>
    <cfRule type="expression" dxfId="82" priority="878">
      <formula>$H13="휴직"</formula>
    </cfRule>
    <cfRule type="expression" dxfId="81" priority="606">
      <formula>#REF!="휴직"</formula>
    </cfRule>
    <cfRule type="expression" dxfId="80" priority="870">
      <formula>#REF!="휴직"</formula>
    </cfRule>
    <cfRule type="expression" dxfId="79" priority="871">
      <formula>#REF!="협력파견"</formula>
    </cfRule>
    <cfRule type="expression" dxfId="78" priority="872">
      <formula>$F516="해외파견"</formula>
    </cfRule>
    <cfRule type="expression" dxfId="77" priority="873">
      <formula>$F516="파견"</formula>
    </cfRule>
    <cfRule type="expression" dxfId="76" priority="874">
      <formula>$H13="해외파견"</formula>
    </cfRule>
    <cfRule type="expression" dxfId="75" priority="875">
      <formula>$H13="파견"</formula>
    </cfRule>
    <cfRule type="expression" dxfId="74" priority="616">
      <formula>$H13="파견"</formula>
    </cfRule>
    <cfRule type="expression" dxfId="73" priority="607">
      <formula>#REF!="협력파견"</formula>
    </cfRule>
    <cfRule type="expression" dxfId="72" priority="615">
      <formula>$H13="해외파견"</formula>
    </cfRule>
    <cfRule type="expression" dxfId="71" priority="614">
      <formula>$H13="휴직"</formula>
    </cfRule>
    <cfRule type="expression" dxfId="70" priority="613">
      <formula>$H13="협력파견"</formula>
    </cfRule>
    <cfRule type="expression" dxfId="69" priority="612">
      <formula>$H13="휴직"</formula>
    </cfRule>
    <cfRule type="expression" dxfId="68" priority="608">
      <formula>$F468="해외파견"</formula>
    </cfRule>
    <cfRule type="expression" dxfId="67" priority="611">
      <formula>$H13="파견"</formula>
    </cfRule>
    <cfRule type="expression" dxfId="66" priority="876">
      <formula>$H13="휴직"</formula>
    </cfRule>
    <cfRule type="expression" dxfId="65" priority="877">
      <formula>$H13="협력파견"</formula>
    </cfRule>
    <cfRule type="expression" dxfId="64" priority="879">
      <formula>$H13="해외파견"</formula>
    </cfRule>
    <cfRule type="expression" dxfId="63" priority="609">
      <formula>$F468="파견"</formula>
    </cfRule>
    <cfRule type="expression" dxfId="62" priority="610">
      <formula>$H13="해외파견"</formula>
    </cfRule>
  </conditionalFormatting>
  <conditionalFormatting sqref="D16:D17">
    <cfRule type="expression" dxfId="61" priority="12">
      <formula>#REF!="휴직"</formula>
    </cfRule>
    <cfRule type="expression" dxfId="60" priority="21">
      <formula>#REF!="휴직"</formula>
    </cfRule>
    <cfRule type="expression" dxfId="59" priority="24">
      <formula>#REF!="휴직"</formula>
    </cfRule>
    <cfRule type="expression" dxfId="58" priority="23">
      <formula>#REF!="파견"</formula>
    </cfRule>
    <cfRule type="expression" dxfId="57" priority="22">
      <formula>#REF!="해외파견"</formula>
    </cfRule>
    <cfRule type="expression" dxfId="56" priority="20">
      <formula>#REF!="협력파견"</formula>
    </cfRule>
    <cfRule type="expression" dxfId="55" priority="19">
      <formula>#REF!="휴직"</formula>
    </cfRule>
    <cfRule type="expression" dxfId="54" priority="18">
      <formula>#REF!="파견"</formula>
    </cfRule>
    <cfRule type="expression" dxfId="53" priority="17">
      <formula>#REF!="해외파견"</formula>
    </cfRule>
    <cfRule type="expression" dxfId="52" priority="16">
      <formula>#REF!="파견"</formula>
    </cfRule>
    <cfRule type="expression" dxfId="51" priority="15">
      <formula>#REF!="해외파견"</formula>
    </cfRule>
    <cfRule type="expression" dxfId="50" priority="14">
      <formula>#REF!="협력파견"</formula>
    </cfRule>
  </conditionalFormatting>
  <conditionalFormatting sqref="D17 B8:D8">
    <cfRule type="expression" dxfId="49" priority="884">
      <formula>$F501="해외파견"</formula>
    </cfRule>
  </conditionalFormatting>
  <conditionalFormatting sqref="D17">
    <cfRule type="expression" dxfId="48" priority="554">
      <formula>$H17="휴직"</formula>
    </cfRule>
    <cfRule type="expression" dxfId="47" priority="553">
      <formula>$H17="협력파견"</formula>
    </cfRule>
    <cfRule type="expression" dxfId="46" priority="552">
      <formula>$H17="휴직"</formula>
    </cfRule>
    <cfRule type="expression" dxfId="45" priority="7">
      <formula>#REF!="휴직"</formula>
    </cfRule>
    <cfRule type="expression" dxfId="44" priority="6">
      <formula>#REF!="파견"</formula>
    </cfRule>
    <cfRule type="expression" dxfId="43" priority="5">
      <formula>#REF!="해외파견"</formula>
    </cfRule>
    <cfRule type="expression" dxfId="42" priority="4">
      <formula>#REF!="파견"</formula>
    </cfRule>
    <cfRule type="expression" dxfId="41" priority="907">
      <formula>#REF!="협력파견"</formula>
    </cfRule>
    <cfRule type="expression" dxfId="40" priority="2">
      <formula>#REF!="협력파견"</formula>
    </cfRule>
    <cfRule type="expression" dxfId="39" priority="10">
      <formula>#REF!="해외파견"</formula>
    </cfRule>
    <cfRule type="expression" dxfId="38" priority="11">
      <formula>#REF!="파견"</formula>
    </cfRule>
    <cfRule type="expression" dxfId="37" priority="908">
      <formula>$F462="해외파견"</formula>
    </cfRule>
    <cfRule type="expression" dxfId="36" priority="910">
      <formula>$H17="해외파견"</formula>
    </cfRule>
    <cfRule type="expression" dxfId="35" priority="9">
      <formula>#REF!="휴직"</formula>
    </cfRule>
    <cfRule type="expression" dxfId="34" priority="547">
      <formula>#REF!="협력파견"</formula>
    </cfRule>
    <cfRule type="expression" dxfId="33" priority="543">
      <formula>$H17="해외파견"</formula>
    </cfRule>
    <cfRule type="expression" dxfId="32" priority="1">
      <formula>#REF!="휴직"</formula>
    </cfRule>
    <cfRule type="expression" dxfId="31" priority="557">
      <formula>$H17="휴직"</formula>
    </cfRule>
    <cfRule type="expression" dxfId="30" priority="556">
      <formula>$H17="파견"</formula>
    </cfRule>
    <cfRule type="expression" dxfId="29" priority="906">
      <formula>#REF!="휴직"</formula>
    </cfRule>
    <cfRule type="expression" dxfId="28" priority="534">
      <formula>#REF!="휴직"</formula>
    </cfRule>
    <cfRule type="expression" dxfId="27" priority="535">
      <formula>#REF!="협력파견"</formula>
    </cfRule>
    <cfRule type="expression" dxfId="26" priority="536">
      <formula>$F514="해외파견"</formula>
    </cfRule>
    <cfRule type="expression" dxfId="25" priority="537">
      <formula>$F514="파견"</formula>
    </cfRule>
    <cfRule type="expression" dxfId="24" priority="555">
      <formula>$H17="해외파견"</formula>
    </cfRule>
    <cfRule type="expression" dxfId="23" priority="539">
      <formula>$H17="파견"</formula>
    </cfRule>
    <cfRule type="expression" dxfId="22" priority="540">
      <formula>$H17="휴직"</formula>
    </cfRule>
    <cfRule type="expression" dxfId="21" priority="8">
      <formula>#REF!="협력파견"</formula>
    </cfRule>
    <cfRule type="expression" dxfId="20" priority="541">
      <formula>$H17="협력파견"</formula>
    </cfRule>
    <cfRule type="expression" dxfId="19" priority="542">
      <formula>$H17="휴직"</formula>
    </cfRule>
    <cfRule type="expression" dxfId="18" priority="544">
      <formula>$H17="파견"</formula>
    </cfRule>
    <cfRule type="expression" dxfId="17" priority="883">
      <formula>#REF!="협력파견"</formula>
    </cfRule>
    <cfRule type="expression" dxfId="16" priority="882">
      <formula>#REF!="휴직"</formula>
    </cfRule>
    <cfRule type="expression" dxfId="15" priority="545">
      <formula>$H17="휴직"</formula>
    </cfRule>
    <cfRule type="expression" dxfId="14" priority="546">
      <formula>#REF!="휴직"</formula>
    </cfRule>
    <cfRule type="expression" dxfId="13" priority="548">
      <formula>$F466="해외파견"</formula>
    </cfRule>
    <cfRule type="expression" dxfId="12" priority="538">
      <formula>$H17="해외파견"</formula>
    </cfRule>
    <cfRule type="expression" dxfId="11" priority="549">
      <formula>$F466="파견"</formula>
    </cfRule>
    <cfRule type="expression" dxfId="10" priority="550">
      <formula>$H17="해외파견"</formula>
    </cfRule>
    <cfRule type="expression" dxfId="9" priority="917">
      <formula>$H17="휴직"</formula>
    </cfRule>
    <cfRule type="expression" dxfId="8" priority="916">
      <formula>$H17="파견"</formula>
    </cfRule>
    <cfRule type="expression" dxfId="7" priority="915">
      <formula>$H17="해외파견"</formula>
    </cfRule>
    <cfRule type="expression" dxfId="6" priority="914">
      <formula>$H17="휴직"</formula>
    </cfRule>
    <cfRule type="expression" dxfId="5" priority="913">
      <formula>$H17="협력파견"</formula>
    </cfRule>
    <cfRule type="expression" dxfId="4" priority="912">
      <formula>$H17="휴직"</formula>
    </cfRule>
    <cfRule type="expression" dxfId="3" priority="911">
      <formula>$H17="파견"</formula>
    </cfRule>
    <cfRule type="expression" dxfId="2" priority="909">
      <formula>$F462="파견"</formula>
    </cfRule>
    <cfRule type="expression" dxfId="1" priority="551">
      <formula>$H17="파견"</formula>
    </cfRule>
    <cfRule type="expression" dxfId="0" priority="3">
      <formula>#REF!="해외파견"</formula>
    </cfRule>
  </conditionalFormatting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bbd0545f-d750-422a-9e40-ff64d7e2a68f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문서" ma:contentTypeID="0x010100B7E8B90A102DB745807B0A3FE4946090" ma:contentTypeVersion="14" ma:contentTypeDescription="새 문서를 만듭니다." ma:contentTypeScope="" ma:versionID="5229c03406cec971d3ce634253355a94">
  <xsd:schema xmlns:xsd="http://www.w3.org/2001/XMLSchema" xmlns:xs="http://www.w3.org/2001/XMLSchema" xmlns:p="http://schemas.microsoft.com/office/2006/metadata/properties" xmlns:ns3="bbd0545f-d750-422a-9e40-ff64d7e2a68f" xmlns:ns4="7ab3b92c-c454-419e-b426-a8f41617642e" targetNamespace="http://schemas.microsoft.com/office/2006/metadata/properties" ma:root="true" ma:fieldsID="4bcb257b2ac4478a163391c155bcdda0" ns3:_="" ns4:_="">
    <xsd:import namespace="bbd0545f-d750-422a-9e40-ff64d7e2a68f"/>
    <xsd:import namespace="7ab3b92c-c454-419e-b426-a8f41617642e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LengthInSeconds" minOccurs="0"/>
                <xsd:element ref="ns3:_activity" minOccurs="0"/>
                <xsd:element ref="ns3:MediaServiceObjectDetectorVersions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bd0545f-d750-422a-9e40-ff64d7e2a68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_activity" ma:index="19" nillable="true" ma:displayName="_activity" ma:hidden="true" ma:internalName="_activity">
      <xsd:simpleType>
        <xsd:restriction base="dms:Note"/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ab3b92c-c454-419e-b426-a8f41617642e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공유 대상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세부 정보 공유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2" nillable="true" ma:displayName="힌트 해시 공유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콘텐츠 형식"/>
        <xsd:element ref="dc:title" minOccurs="0" maxOccurs="1" ma:index="4" ma:displayName="제목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8643645-9FE2-4BE2-9F0B-B037C971C64F}">
  <ds:schemaRefs>
    <ds:schemaRef ds:uri="7ab3b92c-c454-419e-b426-a8f41617642e"/>
    <ds:schemaRef ds:uri="http://schemas.openxmlformats.org/package/2006/metadata/core-properties"/>
    <ds:schemaRef ds:uri="http://purl.org/dc/terms/"/>
    <ds:schemaRef ds:uri="http://schemas.microsoft.com/office/2006/documentManagement/types"/>
    <ds:schemaRef ds:uri="http://purl.org/dc/dcmitype/"/>
    <ds:schemaRef ds:uri="http://www.w3.org/XML/1998/namespace"/>
    <ds:schemaRef ds:uri="http://purl.org/dc/elements/1.1/"/>
    <ds:schemaRef ds:uri="http://schemas.microsoft.com/office/2006/metadata/properties"/>
    <ds:schemaRef ds:uri="bbd0545f-d750-422a-9e40-ff64d7e2a68f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127E165C-AF67-40F6-9C88-DA850D1B9B1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bd0545f-d750-422a-9e40-ff64d7e2a68f"/>
    <ds:schemaRef ds:uri="7ab3b92c-c454-419e-b426-a8f41617642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C0E13F88-EED5-438F-B790-0C17954FF2EE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00년 예상인건비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 승규</dc:creator>
  <cp:lastModifiedBy>MAT 심재헌</cp:lastModifiedBy>
  <dcterms:created xsi:type="dcterms:W3CDTF">2023-02-03T04:03:46Z</dcterms:created>
  <dcterms:modified xsi:type="dcterms:W3CDTF">2024-08-20T02:24:14Z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0x010100B7E8B90A102DB745807B0A3FE4946090</vt:lpwstr>
  </property>
  <property fmtid="{D5CDD505-2E9C-101B-9397-08002B2CF9AE}" pid="3" name="WorkbookGuid">
    <vt:lpwstr>73fc71b0-6e32-463e-b0c1-f6a965d784b2</vt:lpwstr>
  </property>
</Properties>
</file>